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systematic.sharepoint.com/sites/14789FællesBibliotekSystem/Managed documents/doc/TEN/"/>
    </mc:Choice>
  </mc:AlternateContent>
  <xr:revisionPtr revIDLastSave="28" documentId="13_ncr:1_{75D41BA2-4418-425B-A144-614798D552D1}" xr6:coauthVersionLast="47" xr6:coauthVersionMax="47" xr10:uidLastSave="{3F28E99B-701C-410B-8D1E-EF77D0705CA7}"/>
  <bookViews>
    <workbookView xWindow="-28920" yWindow="-135" windowWidth="29040" windowHeight="18240" activeTab="2" xr2:uid="{00000000-000D-0000-FFFF-FFFF00000000}"/>
  </bookViews>
  <sheets>
    <sheet name="1. General" sheetId="4" r:id="rId1"/>
    <sheet name="2. https" sheetId="5" r:id="rId2"/>
    <sheet name="3. Messages" sheetId="1" r:id="rId3"/>
    <sheet name="4. Fields" sheetId="2" r:id="rId4"/>
    <sheet name="Fields2" sheetId="6" r:id="rId5"/>
  </sheets>
  <definedNames>
    <definedName name="BlockPatronRequest">'3. Messages'!$B$122</definedName>
    <definedName name="CheckinRequest">'3. Messages'!$B$90</definedName>
    <definedName name="CheckoutRequest">'3. Messages'!$B$53</definedName>
    <definedName name="EndPatronSessionRequest">'3. Messages'!$B$238</definedName>
    <definedName name="FeePaidRequest">'3. Messages'!$B$255</definedName>
    <definedName name="HoldRequest">'3. Messages'!$B$347</definedName>
    <definedName name="ItemInformationRequest">'3. Messages'!$B$279</definedName>
    <definedName name="ItemStatusUpdateRequest">'3. Messages'!$B$308</definedName>
    <definedName name="LoginRequest">'3. Messages'!$B$179</definedName>
    <definedName name="PatronEnableRequest">'3. Messages'!$B$326</definedName>
    <definedName name="PatronInformationRequest">'3. Messages'!$B$191</definedName>
    <definedName name="PatronStatusRequest">'3. Messages'!$B$29</definedName>
    <definedName name="_xlnm.Print_Area" localSheetId="0">'1. General'!$A$1:$B$17</definedName>
    <definedName name="_xlnm.Print_Area" localSheetId="1">'2. https'!$A$1:$B$31</definedName>
    <definedName name="_xlnm.Print_Area" localSheetId="2">'3. Messages'!$A$1:$E$424</definedName>
    <definedName name="_xlnm.Print_Area" localSheetId="3">'4. Fields'!$A$1:$E$49</definedName>
    <definedName name="_xlnm.Print_Area" localSheetId="4">Fields2!$A$1:$G$2</definedName>
    <definedName name="_xlnm.Print_Titles" localSheetId="0">'1. General'!$1:$2</definedName>
    <definedName name="_xlnm.Print_Titles" localSheetId="1">'2. https'!$1:$2</definedName>
    <definedName name="_xlnm.Print_Titles" localSheetId="2">'3. Messages'!$1:$2</definedName>
    <definedName name="_xlnm.Print_Titles" localSheetId="3">'4. Fields'!$1:$3</definedName>
    <definedName name="RenewAllRequest">'3. Messages'!$B$414</definedName>
    <definedName name="RenewRequest">'3. Messages'!$B$377</definedName>
    <definedName name="RequestACSResend">'3. Messages'!#REF!</definedName>
    <definedName name="RequestASCResend">'3. Messages'!$B$173</definedName>
    <definedName name="RetransmitLastMessageRequest">'3. Messages'!$B$435</definedName>
    <definedName name="SCStatusRequest">'3. Messages'!$B$148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C144" i="1"/>
  <c r="C143" i="1"/>
  <c r="C142" i="1"/>
  <c r="C141" i="1"/>
  <c r="C140" i="1"/>
  <c r="C139" i="1"/>
  <c r="C138" i="1"/>
  <c r="C137" i="1"/>
  <c r="C136" i="1"/>
  <c r="C135" i="1"/>
  <c r="C134" i="1"/>
  <c r="C133" i="1"/>
  <c r="C132" i="1"/>
  <c r="C149" i="1"/>
  <c r="C150" i="1"/>
  <c r="C151" i="1"/>
  <c r="C152" i="1"/>
  <c r="C155" i="1"/>
  <c r="C156" i="1"/>
  <c r="C157" i="1"/>
  <c r="C158" i="1"/>
  <c r="C159" i="1"/>
  <c r="C160" i="1"/>
  <c r="C161" i="1"/>
  <c r="C410" i="1" l="1"/>
  <c r="C292" i="1" l="1"/>
  <c r="C40" i="1" l="1"/>
  <c r="E26" i="1"/>
  <c r="C439" i="1" l="1"/>
  <c r="C436" i="1"/>
  <c r="C433" i="1"/>
  <c r="C432" i="1"/>
  <c r="C431" i="1"/>
  <c r="C430" i="1"/>
  <c r="C429" i="1"/>
  <c r="C428" i="1"/>
  <c r="C427" i="1"/>
  <c r="C426" i="1"/>
  <c r="C425" i="1"/>
  <c r="C424" i="1"/>
  <c r="C421" i="1"/>
  <c r="C420" i="1"/>
  <c r="C419" i="1"/>
  <c r="C418" i="1"/>
  <c r="C417" i="1"/>
  <c r="C416" i="1"/>
  <c r="C415" i="1"/>
  <c r="C412" i="1"/>
  <c r="C411" i="1"/>
  <c r="C409" i="1"/>
  <c r="C408" i="1"/>
  <c r="C407" i="1"/>
  <c r="C406" i="1"/>
  <c r="C405" i="1"/>
  <c r="C404" i="1"/>
  <c r="C403" i="1"/>
  <c r="C402" i="1"/>
  <c r="C401" i="1"/>
  <c r="C400" i="1"/>
  <c r="C399" i="1"/>
  <c r="C398" i="1"/>
  <c r="C397" i="1"/>
  <c r="C396" i="1"/>
  <c r="C395" i="1"/>
  <c r="C394" i="1"/>
  <c r="C393" i="1"/>
  <c r="C390" i="1"/>
  <c r="C389" i="1"/>
  <c r="C388" i="1"/>
  <c r="C387" i="1"/>
  <c r="C386" i="1"/>
  <c r="C385" i="1"/>
  <c r="C384" i="1"/>
  <c r="C383" i="1"/>
  <c r="C382" i="1"/>
  <c r="C381" i="1"/>
  <c r="C380" i="1"/>
  <c r="C379" i="1"/>
  <c r="C378" i="1"/>
  <c r="C375" i="1"/>
  <c r="C374" i="1"/>
  <c r="C373" i="1"/>
  <c r="C372" i="1"/>
  <c r="C371" i="1"/>
  <c r="C370" i="1"/>
  <c r="C369" i="1"/>
  <c r="C368" i="1"/>
  <c r="C367" i="1"/>
  <c r="C366" i="1"/>
  <c r="C365" i="1"/>
  <c r="C364" i="1"/>
  <c r="C363" i="1"/>
  <c r="C360" i="1"/>
  <c r="C359" i="1"/>
  <c r="C358" i="1"/>
  <c r="C357" i="1"/>
  <c r="C356" i="1"/>
  <c r="C355" i="1"/>
  <c r="C354" i="1"/>
  <c r="C353" i="1"/>
  <c r="C352" i="1"/>
  <c r="C351" i="1"/>
  <c r="C350" i="1"/>
  <c r="C349" i="1"/>
  <c r="C348" i="1"/>
  <c r="C345" i="1"/>
  <c r="C344" i="1"/>
  <c r="C343" i="1"/>
  <c r="C342" i="1"/>
  <c r="C341" i="1"/>
  <c r="C340" i="1"/>
  <c r="C339" i="1"/>
  <c r="C338" i="1"/>
  <c r="C337" i="1"/>
  <c r="C336" i="1"/>
  <c r="C335" i="1"/>
  <c r="C332" i="1"/>
  <c r="C331" i="1"/>
  <c r="C330" i="1"/>
  <c r="C329" i="1"/>
  <c r="C328" i="1"/>
  <c r="C327" i="1"/>
  <c r="C324" i="1"/>
  <c r="C323" i="1"/>
  <c r="C322" i="1"/>
  <c r="C321" i="1"/>
  <c r="C320" i="1"/>
  <c r="C319" i="1"/>
  <c r="C318" i="1"/>
  <c r="C317" i="1"/>
  <c r="C314" i="1"/>
  <c r="C313" i="1"/>
  <c r="C312" i="1"/>
  <c r="C311" i="1"/>
  <c r="C310" i="1"/>
  <c r="C309" i="1"/>
  <c r="C306" i="1"/>
  <c r="C305" i="1"/>
  <c r="C304" i="1"/>
  <c r="C303" i="1"/>
  <c r="C302" i="1"/>
  <c r="C301" i="1"/>
  <c r="C300" i="1"/>
  <c r="C299" i="1"/>
  <c r="C298" i="1"/>
  <c r="C297" i="1"/>
  <c r="C296" i="1"/>
  <c r="C295" i="1"/>
  <c r="C294" i="1"/>
  <c r="C293" i="1"/>
  <c r="C291" i="1"/>
  <c r="C290" i="1"/>
  <c r="C289" i="1"/>
  <c r="C288" i="1"/>
  <c r="C287" i="1"/>
  <c r="C284" i="1"/>
  <c r="C283" i="1"/>
  <c r="C282" i="1"/>
  <c r="C281" i="1"/>
  <c r="C280" i="1"/>
  <c r="C277" i="1"/>
  <c r="C276" i="1"/>
  <c r="C275" i="1"/>
  <c r="C274" i="1"/>
  <c r="C273" i="1"/>
  <c r="C272" i="1"/>
  <c r="C271" i="1"/>
  <c r="C270" i="1"/>
  <c r="C267" i="1"/>
  <c r="C266" i="1"/>
  <c r="C265" i="1"/>
  <c r="C264" i="1"/>
  <c r="C263" i="1"/>
  <c r="C262" i="1"/>
  <c r="C261" i="1"/>
  <c r="C260" i="1"/>
  <c r="C259" i="1"/>
  <c r="C258" i="1"/>
  <c r="C257" i="1"/>
  <c r="C256" i="1"/>
  <c r="C253" i="1"/>
  <c r="C252" i="1"/>
  <c r="C251" i="1"/>
  <c r="C250" i="1"/>
  <c r="C249" i="1"/>
  <c r="C248" i="1"/>
  <c r="C247" i="1"/>
  <c r="C244" i="1"/>
  <c r="C243" i="1"/>
  <c r="C242" i="1"/>
  <c r="C241" i="1"/>
  <c r="C240" i="1"/>
  <c r="C239" i="1"/>
  <c r="C236" i="1"/>
  <c r="C235"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1" i="1"/>
  <c r="C200" i="1"/>
  <c r="C199" i="1"/>
  <c r="C198" i="1"/>
  <c r="C197" i="1"/>
  <c r="C196" i="1"/>
  <c r="C195" i="1"/>
  <c r="C194" i="1"/>
  <c r="C193" i="1"/>
  <c r="C192" i="1"/>
  <c r="C189" i="1"/>
  <c r="C188" i="1"/>
  <c r="C185" i="1"/>
  <c r="C184" i="1"/>
  <c r="C183" i="1"/>
  <c r="C182" i="1"/>
  <c r="C181" i="1"/>
  <c r="C180" i="1"/>
  <c r="C174" i="1"/>
  <c r="C171" i="1"/>
  <c r="C170" i="1"/>
  <c r="C169" i="1"/>
  <c r="C168" i="1"/>
  <c r="C167" i="1"/>
  <c r="C166" i="1"/>
  <c r="C165" i="1"/>
  <c r="C164" i="1"/>
  <c r="C163" i="1"/>
  <c r="C162" i="1"/>
  <c r="C129" i="1"/>
  <c r="C128" i="1"/>
  <c r="C127" i="1"/>
  <c r="C126" i="1"/>
  <c r="C125" i="1"/>
  <c r="C124" i="1"/>
  <c r="C123" i="1"/>
  <c r="C118" i="1"/>
  <c r="C117" i="1"/>
  <c r="C116" i="1"/>
  <c r="C115" i="1"/>
  <c r="C114" i="1"/>
  <c r="C113" i="1"/>
  <c r="C112" i="1"/>
  <c r="C111" i="1"/>
  <c r="C110" i="1"/>
  <c r="C109" i="1"/>
  <c r="C108" i="1"/>
  <c r="C107" i="1"/>
  <c r="C106" i="1"/>
  <c r="C105" i="1"/>
  <c r="C104" i="1"/>
  <c r="C103" i="1"/>
  <c r="C100" i="1"/>
  <c r="C99" i="1"/>
  <c r="C98" i="1"/>
  <c r="C97" i="1"/>
  <c r="C96" i="1"/>
  <c r="C95" i="1"/>
  <c r="C94" i="1"/>
  <c r="C93" i="1"/>
  <c r="C92" i="1"/>
  <c r="C91" i="1"/>
  <c r="C88" i="1"/>
  <c r="C87" i="1"/>
  <c r="C86" i="1"/>
  <c r="C85" i="1"/>
  <c r="C84" i="1"/>
  <c r="C83" i="1"/>
  <c r="C82" i="1"/>
  <c r="C81" i="1"/>
  <c r="C80" i="1"/>
  <c r="C79" i="1"/>
  <c r="C78" i="1"/>
  <c r="C77" i="1"/>
  <c r="C76" i="1"/>
  <c r="C75" i="1"/>
  <c r="C74" i="1"/>
  <c r="C73" i="1"/>
  <c r="C72" i="1"/>
  <c r="C71" i="1"/>
  <c r="C70" i="1"/>
  <c r="C69" i="1"/>
  <c r="C66" i="1"/>
  <c r="C65" i="1"/>
  <c r="C64" i="1"/>
  <c r="C63" i="1"/>
  <c r="C62" i="1"/>
  <c r="C61" i="1"/>
  <c r="C60" i="1"/>
  <c r="C59" i="1"/>
  <c r="C58" i="1"/>
  <c r="C57" i="1"/>
  <c r="C56" i="1"/>
  <c r="C55" i="1"/>
  <c r="C54" i="1"/>
  <c r="C51" i="1"/>
  <c r="C50" i="1"/>
  <c r="C49" i="1"/>
  <c r="C48" i="1"/>
  <c r="C47" i="1"/>
  <c r="C46" i="1"/>
  <c r="C45" i="1"/>
  <c r="C44" i="1"/>
  <c r="C43" i="1"/>
  <c r="C42" i="1"/>
  <c r="C41" i="1"/>
  <c r="C39" i="1"/>
  <c r="C36" i="1"/>
  <c r="C35" i="1"/>
  <c r="C34" i="1"/>
  <c r="C33" i="1"/>
  <c r="C32" i="1"/>
  <c r="C31" i="1"/>
  <c r="C30" i="1"/>
  <c r="E7" i="1"/>
  <c r="E25" i="1" l="1"/>
  <c r="E23" i="1"/>
  <c r="E21" i="1"/>
  <c r="E20" i="1"/>
  <c r="E19" i="1"/>
  <c r="E15" i="1"/>
  <c r="E11" i="1"/>
  <c r="E8" i="1"/>
  <c r="E4" i="1"/>
  <c r="E5" i="1"/>
  <c r="E12" i="1"/>
  <c r="E13" i="1"/>
  <c r="E18" i="1"/>
  <c r="E10" i="1"/>
</calcChain>
</file>

<file path=xl/sharedStrings.xml><?xml version="1.0" encoding="utf-8"?>
<x:sst xmlns:x="http://schemas.openxmlformats.org/spreadsheetml/2006/main" count="1492" uniqueCount="473">
  <x:si>
    <x:t>SSE/14789/TEN/0009     Cicero LMS SIP2 Support     $Revision: 5.0$</x:t>
  </x:si>
  <x:si>
    <x:t>Introduction</x:t>
  </x:si>
  <x:si>
    <x:t>This document contains a description of how Cicero LMS implements SIP2 - this is the description of the Cicero LMS SIP2 Profile. The Cicero LMS SIP2 profile is based on the 3M SIP2 specification - available at: http://multimedia.3m.com/mws/mediawebserver?mwsId=SSSSSu7zK1fslxtUm8_9m82Uev7qe1%207zHvTSevTSeSSSSSS--.
You will need to have access to the 3M SIP2 specification to create and interpret the messages.</x:t>
  </x:si>
  <x:si>
    <x:t>The description is partitioned into four parts:
1. "General" section - The general information (which You are reading now)
2. "https" section - Description of how to communicate with Cicero LMS using a https wrapper
3. "Messages" section - Description of the SIP2 request and reply messages (or telegrams). SC must produce and send request messages in accordance with this specification and Cicero LMS will send reply messages in accordance with this specification.
4. "Fields" section - Description of and examples of the format and contents of message fields that are used in the messages sheet.</x:t>
  </x:si>
  <x:si>
    <x:t>General notes on error handling:</x:t>
  </x:si>
  <x:si>
    <x:t>Unknown or not supported request messages sent by the SC will be ignore by Cicero LMS</x:t>
  </x:si>
  <x:si>
    <x:t>Unknown or not supported variable length fields sent by the SC will be ignored by Cicero LMS.</x:t>
  </x:si>
  <x:si>
    <x:t xml:space="preserve">Cicero LMS does not support using sequences numbers and checksums </x:t>
  </x:si>
  <x:si>
    <x:t>Establishing connection:</x:t>
  </x:si>
  <x:si>
    <x:t>SC must send a Login message (93) specifying the login name and login passwords assigned to the SC.</x:t>
  </x:si>
  <x:si>
    <x:t>Cicero LMS will respond with a Login Response message (94)</x:t>
  </x:si>
  <x:si>
    <x:t xml:space="preserve">SC must send a SC Status message (99) </x:t>
  </x:si>
  <x:si>
    <x:t>Cicero LMS will respond with a ASC Status message (98)</x:t>
  </x:si>
  <x:si>
    <x:t>n</x:t>
  </x:si>
  <x:si>
    <x:t>SC sends any request message</x:t>
  </x:si>
  <x:si>
    <x:t>https transport</x:t>
  </x:si>
  <x:si>
    <x:t>Cicero LMS requires secured communication between SC and ASC - as this traffic will be over the Internet.</x:t>
  </x:si>
  <x:si>
    <x:t>Cicero LMS secures communication between SC and ASC in accordance with the Danish guideline for SIP2 over https available at: http://biblstandard.dk/rfid/dk/rfid_sip2_over_https.htm</x:t>
  </x:si>
  <x:si>
    <x:t>Address for communicating with the server</x:t>
  </x:si>
  <x:si>
    <x:t>https://ET.Cicero-fbs.com/rest/sip2/&lt;agencyId&gt;</x:t>
  </x:si>
  <x:si>
    <x:t>As seen in http://biblstandard.dk/rfid/dk/rfid_sip2_over_https.htm messages should be send with xml headers and content type.</x:t>
  </x:si>
  <x:si>
    <x:t>Credentials to use in the testing phase:</x:t>
  </x:si>
  <x:si>
    <x:t>login:                   sip2</x:t>
  </x:si>
  <x:si>
    <x:t>password:          password</x:t>
  </x:si>
  <x:si>
    <x:t>The SC must produce requests that looks like this:</x:t>
  </x:si>
  <x:si>
    <x:t>&lt;sip login="terminal identifier" password="Secret" &gt;</x:t>
  </x:si>
  <x:si>
    <x:t>&lt;request&gt;990 402.00&lt;/request&gt;</x:t>
  </x:si>
  <x:si>
    <x:t>&lt;/sip&gt;</x:t>
  </x:si>
  <x:si>
    <x:t>Where both login and password is setup in Cicero LMS and shared.</x:t>
  </x:si>
  <x:si>
    <x:t>The ACS (Cicero LMS) will produce replies that look like this</x:t>
  </x:si>
  <x:si>
    <x:t>&lt;sip&gt;</x:t>
  </x:si>
  <x:si>
    <x:t>&lt;response&gt;98YYYYYY00500520130306    1613561.00AODK-400150|AMHorsens Bibliotek|BXYYYYYYYYYYYNNYYY|&lt;/response&gt;</x:t>
  </x:si>
  <x:si>
    <x:t>The ACS (Cicero LMS) may produce replies that look like this in case of an error:</x:t>
  </x:si>
  <x:si>
    <x:t>&lt;error&gt;description of the error&lt;/error&gt;</x:t>
  </x:si>
  <x:si>
    <x:t>SIP2 Messages</x:t>
  </x:si>
  <x:si>
    <x:t>Login</x:t>
  </x:si>
  <x:si>
    <x:t>System</x:t>
  </x:si>
  <x:si>
    <x:t>Patron</x:t>
  </x:si>
  <x:si>
    <x:t>Fee</x:t>
  </x:si>
  <x:si>
    <x:t>Circulation</x:t>
  </x:si>
  <x:si>
    <x:t>Items</x:t>
  </x:si>
  <x:si>
    <x:t>Not supported</x:t>
  </x:si>
  <x:si>
    <x:t>Patron Status Request</x:t>
  </x:si>
  <x:si>
    <x:t>message id</x:t>
  </x:si>
  <x:si>
    <x:t>language</x:t>
  </x:si>
  <x:si>
    <x:t>Contents of this field is ignored by Dantek  Library, i.e. the SC cannot control the language used for print and screen messages.</x:t>
  </x:si>
  <x:si>
    <x:t>transaction date</x:t>
  </x:si>
  <x:si>
    <x:t>See field description</x:t>
  </x:si>
  <x:si>
    <x:t>institution id</x:t>
  </x:si>
  <x:si>
    <x:t>AO</x:t>
  </x:si>
  <x:si>
    <x:t>patron identifier</x:t>
  </x:si>
  <x:si>
    <x:t>AA</x:t>
  </x:si>
  <x:si>
    <x:t>terminal password</x:t>
  </x:si>
  <x:si>
    <x:t>AC</x:t>
  </x:si>
  <x:si>
    <x:t>Not used by Cicero LMS.</x:t>
  </x:si>
  <x:si>
    <x:t>patron password</x:t>
  </x:si>
  <x:si>
    <x:t>AD</x:t>
  </x:si>
  <x:si>
    <x:t>Patron Status Response</x:t>
  </x:si>
  <x:si>
    <x:t>patron status</x:t>
  </x:si>
  <x:si>
    <x:t>Always contains "009" the ASC currently only produces print and screen messages in Danish.</x:t>
  </x:si>
  <x:si>
    <x:t>personal name</x:t>
  </x:si>
  <x:si>
    <x:t>AE</x:t>
  </x:si>
  <x:si>
    <x:t xml:space="preserve">Patrons full name </x:t>
  </x:si>
  <x:si>
    <x:t>valid patron</x:t>
  </x:si>
  <x:si>
    <x:t>BL</x:t>
  </x:si>
  <x:si>
    <x:t>Contains "Y" when institution id and patron identifier specified in the request constitutes a valid Cicero LMS user. Otherwise "N".</x:t>
  </x:si>
  <x:si>
    <x:t>valid patron password</x:t>
  </x:si>
  <x:si>
    <x:t>CQ</x:t>
  </x:si>
  <x:si>
    <x:t>Contains "Y" when institution id, patron identifier and patron password specified in the request constitutes a valid user and password in Cicero LMS . Otherwise "N".</x:t>
  </x:si>
  <x:si>
    <x:t>currency type</x:t>
  </x:si>
  <x:si>
    <x:t>BH</x:t>
  </x:si>
  <x:si>
    <x:r>
      <x:t xml:space="preserve">Not used, see description in </x:t>
    </x:r>
    <x:r>
      <x:rPr>
        <x:i/>
        <x:sz val="9"/>
        <x:color rgb="FFFF0000"/>
        <x:rFont val="Calibri"/>
        <x:family val="2"/>
        <x:scheme val="minor"/>
      </x:rPr>
      <x:t>fee amount</x:t>
    </x:r>
    <x:r>
      <x:rPr>
        <x:sz val="9"/>
        <x:color rgb="FFFF0000"/>
        <x:rFont val="Calibri"/>
        <x:family val="2"/>
        <x:scheme val="minor"/>
      </x:rPr>
      <x:t xml:space="preserve"> field.</x:t>
    </x:r>
  </x:si>
  <x:si>
    <x:t>fee amount</x:t>
  </x:si>
  <x:si>
    <x:t>BV</x:t>
  </x:si>
  <x:si>
    <x:t>Not used. Information on patron fees may be fetched using the Patron Information messages.</x:t>
  </x:si>
  <x:si>
    <x:t>screen message</x:t>
  </x:si>
  <x:si>
    <x:t>AF</x:t>
  </x:si>
  <x:si>
    <x:t>Not used by Cicero LMS</x:t>
  </x:si>
  <x:si>
    <x:t>print line</x:t>
  </x:si>
  <x:si>
    <x:t>AG</x:t>
  </x:si>
  <x:si>
    <x:t>Checkout Request</x:t>
  </x:si>
  <x:si>
    <x:t>SC renewal policy</x:t>
  </x:si>
  <x:si>
    <x:t>Must be set to "N" - Cicero LMS does not support using Checkout to do renewals. To do renewals use the Renew and Renew All messages.</x:t>
  </x:si>
  <x:si>
    <x:t>no block</x:t>
  </x:si>
  <x:si>
    <x:t>Set to "Y" to inform Cicero LMS that the checkout has been performed, and cannot be rejected. Otherwise set to "N".</x:t>
  </x:si>
  <x:si>
    <x:t>nb due date</x:t>
  </x:si>
  <x:si>
    <x:t>Must be set when the no block field is set to "Y", otherwise contents is ignored. See field description regarding formatting.</x:t>
  </x:si>
  <x:si>
    <x:t>item identifier</x:t>
  </x:si>
  <x:si>
    <x:t>AB</x:t>
  </x:si>
  <x:si>
    <x:t>Identification of Material to checkout. See field description.</x:t>
  </x:si>
  <x:si>
    <x:t>item properties</x:t>
  </x:si>
  <x:si>
    <x:t>CH</x:t>
  </x:si>
  <x:si>
    <x:t>fee acknowledge</x:t>
  </x:si>
  <x:si>
    <x:t>BO</x:t>
  </x:si>
  <x:si>
    <x:t>Not supported by Cicero LMS.</x:t>
  </x:si>
  <x:si>
    <x:t>cancel</x:t>
  </x:si>
  <x:si>
    <x:t>BI</x:t>
  </x:si>
  <x:si>
    <x:t>Not supported by Cicero LMS. If specified it must be set to "N". To "cancel" a checkout, do a check-in.</x:t>
  </x:si>
  <x:si>
    <x:t>Checkout Response</x:t>
  </x:si>
  <x:si>
    <x:t>ok</x:t>
  </x:si>
  <x:si>
    <x:t>Contains "1" if checkout was completed. Otherwise "0".</x:t>
  </x:si>
  <x:si>
    <x:t>renewal ok</x:t>
  </x:si>
  <x:si>
    <x:t xml:space="preserve">Contains "Y" if when patron already has material checkout - but does not renew the material. Otherwise "N". </x:t>
  </x:si>
  <x:si>
    <x:t>magnetic media</x:t>
  </x:si>
  <x:si>
    <x:t>Contains "U", Cicero LMS does not identify magnetic materials</x:t>
  </x:si>
  <x:si>
    <x:t>desensitize</x:t>
  </x:si>
  <x:si>
    <x:t>Contains value from item identifier specified in the request</x:t>
  </x:si>
  <x:si>
    <x:t>title identifier</x:t>
  </x:si>
  <x:si>
    <x:t>AJ</x:t>
  </x:si>
  <x:si>
    <x:t>Contains identification of the bibliographic record, see also field definition</x:t>
  </x:si>
  <x:si>
    <x:t>due date</x:t>
  </x:si>
  <x:si>
    <x:t>AH</x:t>
  </x:si>
  <x:si>
    <x:t>Contains due date associated with performing a check-in of the Material. Empty when response.ok = "N". See field description for formatting.</x:t>
  </x:si>
  <x:si>
    <x:t>fee type</x:t>
  </x:si>
  <x:si>
    <x:t>BT</x:t>
  </x:si>
  <x:si>
    <x:t>security inhibit</x:t>
  </x:si>
  <x:si>
    <x:t>CI</x:t>
  </x:si>
  <x:si>
    <x:t>media type</x:t>
  </x:si>
  <x:si>
    <x:t>CK</x:t>
  </x:si>
  <x:si>
    <x:t>transaction id</x:t>
  </x:si>
  <x:si>
    <x:t>BK</x:t>
  </x:si>
  <x:si>
    <x:t>May contain a Cicero LMS transaction id, usable when debugging</x:t>
  </x:si>
  <x:si>
    <x:t>Only filled out when Response.ok = "N". Contains a textual  explanation as to why a checkout could not be completed. See also fields description.</x:t>
  </x:si>
  <x:si>
    <x:t>Check-in Request</x:t>
  </x:si>
  <x:si>
    <x:t>09</x:t>
  </x:si>
  <x:si>
    <x:t>Set to "Y" to inform Cicero LMS that the check-in has been performed, and cannot be rejected. Otherwise set to "N".</x:t>
  </x:si>
  <x:si>
    <x:t>return date</x:t>
  </x:si>
  <x:si>
    <x:t>Specify date and time for check-in at the SC. See field description regarding formatting.</x:t>
  </x:si>
  <x:si>
    <x:t>current location</x:t>
  </x:si>
  <x:si>
    <x:t>AP</x:t>
  </x:si>
  <x:si>
    <x:t>Must contain the branchISIL of the branch where the SC is located.</x:t>
  </x:si>
  <x:si>
    <x:t>Identification of Material to check-in. See field description.</x:t>
  </x:si>
  <x:si>
    <x:t>Not supported by Cicero LMS. If specified it must be set to "N". To "cancel" a check-in, do a checkout.</x:t>
  </x:si>
  <x:si>
    <x:t>Check-in Response</x:t>
  </x:si>
  <x:si>
    <x:t>Contains "1" if check-in was completed. Otherwise "0".</x:t>
  </x:si>
  <x:si>
    <x:t>resensitize</x:t>
  </x:si>
  <x:si>
    <x:t>alert</x:t>
  </x:si>
  <x:si>
    <x:t>Contains "Y" if check-in was not completed or a sorting instruction is specified. Otherwise "N".</x:t>
  </x:si>
  <x:si>
    <x:t>Identify the library the patron is associated with.  See also field description.</x:t>
  </x:si>
  <x:si>
    <x:t>permanent location</x:t>
  </x:si>
  <x:si>
    <x:t>AQ</x:t>
  </x:si>
  <x:si>
    <x:t>sort bin</x:t>
  </x:si>
  <x:si>
    <x:t>CL</x:t>
  </x:si>
  <x:si>
    <x:t>Contains string identifying the destination sorting bin. The bin is determined in Cicero LMS based on the sorting profile, reservations, permanent location and other information's.</x:t>
  </x:si>
  <x:si>
    <x:t>Contains a textual  explanation as to why a check-in could not be completed when Response.ok = "N". Otherwise contains the sorting message of the sorting rule that was matched during checkin.</x:t>
  </x:si>
  <x:si>
    <x:t>pickup branch</x:t>
  </x:si>
  <x:si>
    <x:t>variable</x:t>
  </x:si>
  <x:si>
    <x:t>CT</x:t>
  </x:si>
  <x:si>
    <x:t>Must contain the branch ISIL of where the borrower wants to pick up the material.</x:t>
  </x:si>
  <x:si>
    <x:t>patron ID of reservation</x:t>
  </x:si>
  <x:si>
    <x:t>CY</x:t>
  </x:si>
  <x:si>
    <x:t>Must contain identification of the borrower (supported by Smart Locker products)</x:t>
  </x:si>
  <x:si>
    <x:t>Block Patron</x:t>
  </x:si>
  <x:si>
    <x:t>01</x:t>
  </x:si>
  <x:si>
    <x:t>card retained</x:t>
  </x:si>
  <x:si>
    <x:t xml:space="preserve">Must be set to "Y" if the patrons library card (or which ever was used) was retained by the SC, set to "N" if not. Cicero LMS will make this information available to an employee (librarian). </x:t>
  </x:si>
  <x:si>
    <x:t>blocked card msg</x:t>
  </x:si>
  <x:si>
    <x:t>AL</x:t>
  </x:si>
  <x:si>
    <x:t>Text string identifying the reason for the patron/card was blocked. Cicero LMS will make this message available to an employee (librarian).</x:t>
  </x:si>
  <x:si>
    <x:t>SC Status</x:t>
  </x:si>
  <x:si>
    <x:t>status code</x:t>
  </x:si>
  <x:si>
    <x:t>max print width</x:t>
  </x:si>
  <x:si>
    <x:t>Not used by Cicero LMS. Value is ignored.</x:t>
  </x:si>
  <x:si>
    <x:t>protocol version</x:t>
  </x:si>
  <x:si>
    <x:t>Must be set to "2.00"</x:t>
  </x:si>
  <x:si>
    <x:t>ACS Status Response</x:t>
  </x:si>
  <x:si>
    <x:t>on-line status</x:t>
  </x:si>
  <x:si>
    <x:t>Always contains "Y". Cicero LMS will not inform SC when going off-line.</x:t>
  </x:si>
  <x:si>
    <x:t>check-in ok</x:t>
  </x:si>
  <x:si>
    <x:t xml:space="preserve">Always contains "Y". </x:t>
  </x:si>
  <x:si>
    <x:t>checkout ok</x:t>
  </x:si>
  <x:si>
    <x:t>ACS renewal policy</x:t>
  </x:si>
  <x:si>
    <x:t>Contains "Y" or "N" based on library policy. Cicero LMS supports both.</x:t>
  </x:si>
  <x:si>
    <x:t>status update ok</x:t>
  </x:si>
  <x:si>
    <x:t>Always contains "Y". Cicero LMS supports that SC may block patron status.</x:t>
  </x:si>
  <x:si>
    <x:t>off-line ok</x:t>
  </x:si>
  <x:si>
    <x:t>Always contains "Y". Cicero LMS supports that SC operate in off-line.</x:t>
  </x:si>
  <x:si>
    <x:t>timeout period</x:t>
  </x:si>
  <x:si>
    <x:t>Contains the minimum timeout to use before aborting a transaction. Specify in 1/10 second. Prefixed with 0's. Typical value "600" which corresponds to 60 seconds.</x:t>
  </x:si>
  <x:si>
    <x:t>retries allowed</x:t>
  </x:si>
  <x:si>
    <x:t>Always contains "999". Cicero LMS does not support resending a given transaction - or more precisely Cicero LMS will not detect or remove duplicate transaction.</x:t>
  </x:si>
  <x:si>
    <x:t>date/time sync</x:t>
  </x:si>
  <x:si>
    <x:t>Always contains "2.00".</x:t>
  </x:si>
  <x:si>
    <x:t>library name</x:t>
  </x:si>
  <x:si>
    <x:t>AM</x:t>
  </x:si>
  <x:si>
    <x:t>Contains the name associated with the institution id.</x:t>
  </x:si>
  <x:si>
    <x:t>supported messages</x:t>
  </x:si>
  <x:si>
    <x:t>BX</x:t>
  </x:si>
  <x:si>
    <x:t>Always contain "YYYYYYYYYYYNNYYY", as all SIP2 version 2.0 messages are supported, except Item Status Update and Patron Enable message.</x:t>
  </x:si>
  <x:si>
    <x:t>terminal location</x:t>
  </x:si>
  <x:si>
    <x:t>AN</x:t>
  </x:si>
  <x:si>
    <x:t>Not used by Cicero LMS. Must be setup on the SC.</x:t>
  </x:si>
  <x:si>
    <x:r>
      <x:t xml:space="preserve">Request ASC Resend - </x:t>
    </x:r>
    <x:r>
      <x:rPr>
        <x:b/>
        <x:i/>
        <x:sz val="13"/>
        <x:color theme="3"/>
        <x:rFont val="Calibri"/>
        <x:family val="2"/>
        <x:scheme val="minor"/>
      </x:rPr>
      <x:t>NOT SUPPORTED</x:t>
    </x:r>
  </x:si>
  <x:si>
    <x:t>re-transmit last message - NOT SUPPORTED</x:t>
  </x:si>
  <x:si>
    <x:t>the last sent message on the connection is resent</x:t>
  </x:si>
  <x:si>
    <x:t>UID algorithm</x:t>
  </x:si>
  <x:si>
    <x:t>Must be set to "0" - i.e. the login user id field is not encrypted.</x:t>
  </x:si>
  <x:si>
    <x:t>PWD algorithm</x:t>
  </x:si>
  <x:si>
    <x:t>Must be set to "0" - i.e. the password field is not encrypted.</x:t>
  </x:si>
  <x:si>
    <x:t>login user id</x:t>
  </x:si>
  <x:si>
    <x:t>CN</x:t>
  </x:si>
  <x:si>
    <x:t>A name identifying the library the terminal is associated with.</x:t>
  </x:si>
  <x:si>
    <x:t>login password</x:t>
  </x:si>
  <x:si>
    <x:t>CO</x:t>
  </x:si>
  <x:si>
    <x:t>Must contain the users password (or pin code)</x:t>
  </x:si>
  <x:si>
    <x:t>location code</x:t>
  </x:si>
  <x:si>
    <x:t>CP</x:t>
  </x:si>
  <x:si>
    <x:t>Login Response</x:t>
  </x:si>
  <x:si>
    <x:t>Contains "1" if logon was successful. Contains "0" if logon was not successful.</x:t>
  </x:si>
  <x:si>
    <x:t>Patron Information</x:t>
  </x:si>
  <x:si>
    <x:t>Must be set to "009"</x:t>
  </x:si>
  <x:si>
    <x:t>summary</x:t>
  </x:si>
  <x:si>
    <x:t>Must contain a "Y" in the position corresponding  to the requested detail information. The standard states that details may only be requested for one position at a time - Cicero LMS however supports returning more than one details  section - note however that each added details section will increase the response time - i.e. request only the details needed by the SC.
Position 0: Details on hold items 
Position 1: Details on overdue items
Position 2: Details on changed items
Position 3: Details on fine item
Position 4: Details on recall items
Position 5: Details on unavailable items
Position 6-9: not used, i.e. contents is ignored</x:t>
  </x:si>
  <x:si>
    <x:t>See field description. To allow for patron status information look up after the user is not logged on, this field may be omitted.</x:t>
  </x:si>
  <x:si>
    <x:t>start item</x:t>
  </x:si>
  <x:si>
    <x:t>BP</x:t>
  </x:si>
  <x:si>
    <x:t>specify according to standard</x:t>
  </x:si>
  <x:si>
    <x:t>end item</x:t>
  </x:si>
  <x:si>
    <x:t>BQ</x:t>
  </x:si>
  <x:si>
    <x:t>Patron Information Response</x:t>
  </x:si>
  <x:si>
    <x:t>Always contains "009" the Cicero LMS currently only produces print and screen messages in Danish.</x:t>
  </x:si>
  <x:si>
    <x:t>hold items count</x:t>
  </x:si>
  <x:si>
    <x:t>Contains count of patrons hold items, zero prefixed. I.e. the number of reserved materials that are available.</x:t>
  </x:si>
  <x:si>
    <x:t>overdue items count</x:t>
  </x:si>
  <x:si>
    <x:t>Contains count of patrons overdue items, zero prefixed. I.e. the number of materials that should have been returned by the patron.</x:t>
  </x:si>
  <x:si>
    <x:t>charged items count</x:t>
  </x:si>
  <x:si>
    <x:t>Contains count of patrons current non returned loans</x:t>
  </x:si>
  <x:si>
    <x:t>fine items count</x:t>
  </x:si>
  <x:si>
    <x:t>Contains count of patrons fine items, zero prefixed. I.e. the number of unpaid fines for overdue items.</x:t>
  </x:si>
  <x:si>
    <x:t>recall items count</x:t>
  </x:si>
  <x:si>
    <x:t>Contains count of patrons recall items, zero prefixed. I.e. the number of recalled materials.</x:t>
  </x:si>
  <x:si>
    <x:t>unavailable hold count</x:t>
  </x:si>
  <x:si>
    <x:t>Contains count of patrons unavailable hold items, zero prefixed. I.e. the number of reserved materials that are not currently available.</x:t>
  </x:si>
  <x:si>
    <x:t>hold items limit</x:t>
  </x:si>
  <x:si>
    <x:t>BZ</x:t>
  </x:si>
  <x:si>
    <x:t>Contains patrons maximum count reservations</x:t>
  </x:si>
  <x:si>
    <x:t>overdue items limit</x:t>
  </x:si>
  <x:si>
    <x:t>CA</x:t>
  </x:si>
  <x:si>
    <x:t>Contains patrons maximum count of overdue materials</x:t>
  </x:si>
  <x:si>
    <x:t>charged items limit</x:t>
  </x:si>
  <x:si>
    <x:t>CB</x:t>
  </x:si>
  <x:si>
    <x:t>Contains patrons maximum count for loans</x:t>
  </x:si>
  <x:si>
    <x:t>Contains "DKK".</x:t>
  </x:si>
  <x:si>
    <x:t>Contains the current fee amount associated with the patron. The format: &lt;integer part&gt;.&lt;1/100 part&gt;. For example "10.50" and "5.00".</x:t>
  </x:si>
  <x:si>
    <x:t>fee limit</x:t>
  </x:si>
  <x:si>
    <x:t>CC</x:t>
  </x:si>
  <x:si>
    <x:t>Contains the current fee maximum limit associated with the patron. The format: &lt;integer part&gt;.&lt;1/100 part&gt;. For example "100.00" and "50.00".</x:t>
  </x:si>
  <x:si>
    <x:t>hold items</x:t>
  </x:si>
  <x:si>
    <x:t>AS</x:t>
  </x:si>
  <x:si>
    <x:t>Zero or more instances of this field is included if position 0 in the request.summary field is "Y". See field description for actual content.</x:t>
  </x:si>
  <x:si>
    <x:t>overdue items</x:t>
  </x:si>
  <x:si>
    <x:t>AT</x:t>
  </x:si>
  <x:si>
    <x:t>Zero or more instances of this field is included if position 1 in the request.summary field is "Y". See field description for actual content.</x:t>
  </x:si>
  <x:si>
    <x:t>charged items</x:t>
  </x:si>
  <x:si>
    <x:t>AU</x:t>
  </x:si>
  <x:si>
    <x:t>Zero or more instances of this field is included if position 2 in the request.summary field is "Y". See field description for actual content.</x:t>
  </x:si>
  <x:si>
    <x:t>fine items</x:t>
  </x:si>
  <x:si>
    <x:t>AV</x:t>
  </x:si>
  <x:si>
    <x:t>Zero or more instances of this field is included if position 3 in the request.summary field is "Y". See field description for actual content.</x:t>
  </x:si>
  <x:si>
    <x:t>recall items</x:t>
  </x:si>
  <x:si>
    <x:t>BU</x:t>
  </x:si>
  <x:si>
    <x:t>Zero or more instances of this field is included if position 4 in the request.summary field is "Y". See field description for actual content.</x:t>
  </x:si>
  <x:si>
    <x:t>unavailable hold items</x:t>
  </x:si>
  <x:si>
    <x:t>CD</x:t>
  </x:si>
  <x:si>
    <x:t>Zero or more instances of this field is included if position 5 in the request.summary field is "Y". See field description for actual content.</x:t>
  </x:si>
  <x:si>
    <x:t>home address</x:t>
  </x:si>
  <x:si>
    <x:t>DB</x:t>
  </x:si>
  <x:si>
    <x:t>e-mail address</x:t>
  </x:si>
  <x:si>
    <x:t>BE</x:t>
  </x:si>
  <x:si>
    <x:t>home phone number</x:t>
  </x:si>
  <x:si>
    <x:t>BF</x:t>
  </x:si>
  <x:si>
    <x:t>birth date</x:t>
  </x:si>
  <x:si>
    <x:t>8-char</x:t>
  </x:si>
  <x:si>
    <x:t>PB</x:t>
  </x:si>
  <x:si>
    <x:t>End Patron Session</x:t>
  </x:si>
  <x:si>
    <x:t>End Session Response</x:t>
  </x:si>
  <x:si>
    <x:t>end session</x:t>
  </x:si>
  <x:si>
    <x:t>Contains "Y" if the request fields contains a valid combination of values. Otherwise it is "N".</x:t>
  </x:si>
  <x:si>
    <x:t>Fee Paid</x:t>
  </x:si>
  <x:si>
    <x:t>payment type</x:t>
  </x:si>
  <x:si>
    <x:t>Must be set to "00"</x:t>
  </x:si>
  <x:si>
    <x:t>Must be set to "DKK"</x:t>
  </x:si>
  <x:si>
    <x:t>Must contain the paid fee amount.  The format must be: &lt;integer part&gt;.&lt;1/100 part&gt;. For example "10.50" and "5.00".</x:t>
  </x:si>
  <x:si>
    <x:t>fee identifier</x:t>
  </x:si>
  <x:si>
    <x:t>CG</x:t>
  </x:si>
  <x:si>
    <x:t>Fee Paid Response</x:t>
  </x:si>
  <x:si>
    <x:t>payment accepted</x:t>
  </x:si>
  <x:si>
    <x:t>Contains "Y" if the payment was registered in Cicero LMS. Contains "N" if the payment was not registered.</x:t>
  </x:si>
  <x:si>
    <x:t>Item Information</x:t>
  </x:si>
  <x:si>
    <x:t>Item Information Response</x:t>
  </x:si>
  <x:si>
    <x:t>circulation status</x:t>
  </x:si>
  <x:si>
    <x:t>security marker</x:t>
  </x:si>
  <x:si>
    <x:t>Contains "00".  Field is not supported.</x:t>
  </x:si>
  <x:si>
    <x:t>Contains "01".  Field is not supported.</x:t>
  </x:si>
  <x:si>
    <x:t>hold queue length</x:t>
  </x:si>
  <x:si>
    <x:t>CF</x:t>
  </x:si>
  <x:si>
    <x:t>recall date</x:t>
  </x:si>
  <x:si>
    <x:t>CJ</x:t>
  </x:si>
  <x:si>
    <x:t>hold pickup date</x:t>
  </x:si>
  <x:si>
    <x:t>CM</x:t>
  </x:si>
  <x:si>
    <x:t>owner</x:t>
  </x:si>
  <x:si>
    <x:t>BG</x:t>
  </x:si>
  <x:si>
    <x:t>feeamount</x:t>
  </x:si>
  <x:si>
    <x:t>Not used by Cicero LMS, see contents of item properties field</x:t>
  </x:si>
  <x:si>
    <x:t>Item Status Update</x:t>
  </x:si>
  <x:si>
    <x:t>See field description.</x:t>
  </x:si>
  <x:si>
    <x:t>terminal passwords</x:t>
  </x:si>
  <x:si>
    <x:t xml:space="preserve">CH, item properties, Request:
Specifies item information’s that must be updated in Cicero. The following information may be specified:
“Sort information” information’s from sorting equipment to be sent to IMS (elements are separated by "%"):
SI specifies that the purpose of the Item Status Update telegram is to inform that the specified material has been sorted to a given bin.
&lt;BranchCode&gt; identifies the branch where the material was sorted
&lt;SortingPointCode&gt; identifies the sorting point
&lt;ChuteCode&gt; identifies the chute where the material is located
Cicero sends the information to the library IMS using “Materiale afleveret og sorteret til afkast”.
Example: CHSI%branch1%robot2%bin7
</x:t>
  </x:si>
  <x:si>
    <x:t>Item Status Update Response</x:t>
  </x:si>
  <x:si>
    <x:t>item properties ok</x:t>
  </x:si>
  <x:si>
    <x:t>Contains "1" if item properties from request was accepted. Otherwise "0".</x:t>
  </x:si>
  <x:si>
    <x:r>
      <x:t xml:space="preserve">Patron Enable - </x:t>
    </x:r>
    <x:r>
      <x:rPr>
        <x:b/>
        <x:i/>
        <x:sz val="13"/>
        <x:color theme="3"/>
        <x:rFont val="Calibri"/>
        <x:family val="2"/>
        <x:scheme val="minor"/>
      </x:rPr>
      <x:t>NOT SUPPORTED</x:t>
    </x:r>
  </x:si>
  <x:si>
    <x:r>
      <x:t xml:space="preserve">Patron Enable Response - </x:t>
    </x:r>
    <x:r>
      <x:rPr>
        <x:b/>
        <x:i/>
        <x:sz val="13"/>
        <x:color theme="3"/>
        <x:rFont val="Calibri"/>
        <x:family val="2"/>
        <x:scheme val="minor"/>
      </x:rPr>
      <x:t>NOT SUPPORTED</x:t>
    </x:r>
  </x:si>
  <x:si>
    <x:t>Hold</x:t>
  </x:si>
  <x:si>
    <x:t>hold mode</x:t>
  </x:si>
  <x:si>
    <x:t>Set to one of:
"+" - Add a reservation
"-" - remove a reservation
"*" - modify a reservation</x:t>
  </x:si>
  <x:si>
    <x:t>expiration date</x:t>
  </x:si>
  <x:si>
    <x:t>BW</x:t>
  </x:si>
  <x:si>
    <x:t>pickup location</x:t>
  </x:si>
  <x:si>
    <x:t>BS</x:t>
  </x:si>
  <x:si>
    <x:t>hold type</x:t>
  </x:si>
  <x:si>
    <x:t>BY</x:t>
  </x:si>
  <x:si>
    <x:t>Must be set to "2", i.e. Cicero LMS only supports reservation of any copy of title.</x:t>
  </x:si>
  <x:si>
    <x:t>fee acknowledged</x:t>
  </x:si>
  <x:si>
    <x:t>Hold Response</x:t>
  </x:si>
  <x:si>
    <x:t>Contains "1" if the create, update or delete reservation was completed. Otherwise "0".</x:t>
  </x:si>
  <x:si>
    <x:t>available</x:t>
  </x:si>
  <x:si>
    <x:t>Contains "Y" if the material is currently available at the specified pickup location. Otherwise "N".</x:t>
  </x:si>
  <x:si>
    <x:t>Contains the expiration date assigned to the reservation. May be different from the date specified in the request.expiration date. See also field description.</x:t>
  </x:si>
  <x:si>
    <x:t>queue position</x:t>
  </x:si>
  <x:si>
    <x:t>BR</x:t>
  </x:si>
  <x:si>
    <x:t>Renew</x:t>
  </x:si>
  <x:si>
    <x:t>third party allowes</x:t>
  </x:si>
  <x:si>
    <x:t>Must be set to "N". Not supported by Cicero LMS</x:t>
  </x:si>
  <x:si>
    <x:t>Set to "Y" to inform Cicero LMS that the renew has been performed, and cannot be cancelled. Otherwise set to "N".</x:t>
  </x:si>
  <x:si>
    <x:t>Renew Response</x:t>
  </x:si>
  <x:si>
    <x:t>Contains "1" if  renew was completed. Otherwise "0".</x:t>
  </x:si>
  <x:si>
    <x:t>Contains "Y" if the patron had the material checked out. Contain "N" if the patron did not have the material checked out.</x:t>
  </x:si>
  <x:si>
    <x:t>Only filled out when Response.ok = "N". Contains a textual  explanation as to why a renew could not be completed. See also fields description.</x:t>
  </x:si>
  <x:si>
    <x:t>Renew All</x:t>
  </x:si>
  <x:si>
    <x:t>Renew All Response</x:t>
  </x:si>
  <x:si>
    <x:t>Contains "1" if  renew was successful. Otherwise "0".</x:t>
  </x:si>
  <x:si>
    <x:t>renewed count</x:t>
  </x:si>
  <x:si>
    <x:t xml:space="preserve">Contains count of materials that  was renewed.  Zero prefixed. E.g. "0002" </x:t>
  </x:si>
  <x:si>
    <x:t>unrenewed count</x:t>
  </x:si>
  <x:si>
    <x:t xml:space="preserve">Contains count of materials that  was NOT renewed.  Zero prefixed. E.g. "0004" </x:t>
  </x:si>
  <x:si>
    <x:t>renewed items</x:t>
  </x:si>
  <x:si>
    <x:t>BM</x:t>
  </x:si>
  <x:si>
    <x:t>Contains an  instance of this field for each renewed material. See field description for formatting details.</x:t>
  </x:si>
  <x:si>
    <x:t>unrenewed items</x:t>
  </x:si>
  <x:si>
    <x:t>BN</x:t>
  </x:si>
  <x:si>
    <x:t>Contains an  instance of this field for each not renewed material. See field description for formatting details.</x:t>
  </x:si>
  <x:si>
    <x:t>any message</x:t>
  </x:si>
  <x:si>
    <x:t>*</x:t>
  </x:si>
  <x:si>
    <x:r>
      <x:t xml:space="preserve">Request SC Resend - </x:t>
    </x:r>
    <x:r>
      <x:rPr>
        <x:b/>
        <x:i/>
        <x:sz val="13"/>
        <x:color theme="3"/>
        <x:rFont val="Calibri"/>
        <x:family val="2"/>
        <x:scheme val="minor"/>
      </x:rPr>
      <x:t>NOT SUPPORTED</x:t>
    </x:r>
  </x:si>
  <x:si>
    <x:t>In the examples below, a "¤" represents a space " " character code $20.</x:t>
  </x:si>
  <x:si>
    <x:t>Id</x:t>
  </x:si>
  <x:si>
    <x:t>Field</x:t>
  </x:si>
  <x:si>
    <x:t>Description</x:t>
  </x:si>
  <x:si>
    <x:t>Examples</x:t>
  </x:si>
  <x:si>
    <x:t>Response</x:t>
  </x:si>
  <x:si>
    <x:r>
      <x:t>Contains information about current loans. Some structure has been on the use of this field. The contents is as follows (elements are separated by "%"):
&lt;</x:t>
    </x:r>
    <x:r>
      <x:rPr>
        <x:b/>
        <x:sz val="9"/>
        <x:color theme="1"/>
        <x:rFont val="Calibri"/>
        <x:family val="2"/>
        <x:scheme val="minor"/>
      </x:rPr>
      <x:t>item identifier</x:t>
    </x:r>
    <x:r>
      <x:rPr>
        <x:sz val="9"/>
        <x:color theme="1"/>
        <x:rFont val="Calibri"/>
        <x:family val="2"/>
        <x:scheme val="minor"/>
      </x:rPr>
      <x:t>&gt; Material number
&lt;</x:t>
    </x:r>
    <x:r>
      <x:rPr>
        <x:b/>
        <x:sz val="9"/>
        <x:color theme="1"/>
        <x:rFont val="Calibri"/>
        <x:family val="2"/>
        <x:scheme val="minor"/>
      </x:rPr>
      <x:t>return date</x:t>
    </x:r>
    <x:r>
      <x:rPr>
        <x:sz val="9"/>
        <x:color theme="1"/>
        <x:rFont val="Calibri"/>
        <x:family val="2"/>
        <x:scheme val="minor"/>
      </x:rPr>
      <x:t>&gt; contains date charge was made. Format: YYYYMMDD.
&lt;</x:t>
    </x:r>
    <x:r>
      <x:rPr>
        <x:b/>
        <x:sz val="9"/>
        <x:color theme="1"/>
        <x:rFont val="Calibri"/>
        <x:family val="2"/>
        <x:scheme val="minor"/>
      </x:rPr>
      <x:t>material title</x:t>
    </x:r>
    <x:r>
      <x:rPr>
        <x:sz val="9"/>
        <x:color theme="1"/>
        <x:rFont val="Calibri"/>
        <x:family val="2"/>
        <x:scheme val="minor"/>
      </x:rPr>
      <x:t>&gt; Title of the material.
&lt;</x:t>
    </x:r>
    <x:r>
      <x:rPr>
        <x:b/>
        <x:sz val="9"/>
        <x:color theme="1"/>
        <x:rFont val="Calibri"/>
        <x:family val="2"/>
        <x:scheme val="minor"/>
      </x:rPr>
      <x:t>author</x:t>
    </x:r>
    <x:r>
      <x:rPr>
        <x:sz val="9"/>
        <x:color theme="1"/>
        <x:rFont val="Calibri"/>
        <x:family val="2"/>
        <x:scheme val="minor"/>
      </x:rPr>
      <x:t>&gt; Author of the material.
&lt;</x:t>
    </x:r>
    <x:r>
      <x:rPr>
        <x:b/>
        <x:sz val="9"/>
        <x:color theme="1"/>
        <x:rFont val="Calibri"/>
        <x:family val="2"/>
        <x:scheme val="minor"/>
      </x:rPr>
      <x:t>GMB</x:t>
    </x:r>
    <x:r>
      <x:rPr>
        <x:sz val="9"/>
        <x:color theme="1"/>
        <x:rFont val="Calibri"/>
        <x:family val="2"/>
        <x:scheme val="minor"/>
      </x:rPr>
      <x:t>&gt; contains general materialebetegnelse from danMARC2 field 009 subfield a.
&lt;</x:t>
    </x:r>
    <x:r>
      <x:rPr>
        <x:b/>
        <x:sz val="9"/>
        <x:color theme="1"/>
        <x:rFont val="Calibri"/>
        <x:family val="2"/>
        <x:scheme val="minor"/>
      </x:rPr>
      <x:t>SMB</x:t>
    </x:r>
    <x:r>
      <x:rPr>
        <x:sz val="9"/>
        <x:color theme="1"/>
        <x:rFont val="Calibri"/>
        <x:family val="2"/>
        <x:scheme val="minor"/>
      </x:rPr>
      <x:t>&gt; contains specific materialebetegnelse from danMARC2 field 009 subfield g.
&lt;</x:t>
    </x:r>
    <x:r>
      <x:rPr>
        <x:b/>
        <x:sz val="9"/>
        <x:color theme="1"/>
        <x:rFont val="Calibri"/>
        <x:family val="2"/>
        <x:scheme val="minor"/>
      </x:rPr>
      <x:t>dk5</x:t>
    </x:r>
    <x:r>
      <x:rPr>
        <x:sz val="9"/>
        <x:color theme="1"/>
        <x:rFont val="Calibri"/>
        <x:family val="2"/>
        <x:scheme val="minor"/>
      </x:rPr>
      <x:t>&gt; contains the dk5 coding of the item.</x:t>
    </x:r>
  </x:si>
  <x:si>
    <x:t>"4934781967%20140916%Marco effekten%Adler-Olsen, Jussi%a%xa%sk" - material number is "4934781967", return date is 16. September 2014,  Title is "Marco effekten", author is "Jussi Adler-Olsen", GMB er "a" which is a text and SMB is "xa" which is micro form.</x:t>
  </x:si>
  <x:si>
    <x:t>Contains information on the materials current circulation status. I.e. one of the following values:
01 Other, i.e. damaged or discarded
02 On order, i.e. some kind of order (bestilling) has been created for the item/material.
03 Available, i.e. is available for loan
04 Charged, i.e. lend out
05 Charged not to be recalled, i.e. lend out, but not to be recalled - we currently do NOT return this status
06 In process, we currently do NOT return this status
07 Recalled, i.e. is currently lend out and should have been returned (return date exceeded)
08 Waiting on hold shelf, i.e. is reserved and cannot be loaned
09 Waiting to be reshelved, we currently do NOT return this status
10 In transit between library locations, i.e. is being transported one way or the other
11 Claimed returned, i.e. missing, but loaner claims to have returned the item - we currently do NOT return this status
12 Lost, i.e. is currently not available and is not expected to become available
13 Missing, i.e. is currently not available and is expected to become available - we currently do NOT return this status</x:t>
  </x:si>
  <x:si>
    <x:t>"03" - Material is available for loan.</x:t>
  </x:si>
  <x:si>
    <x:t>Request</x:t>
  </x:si>
  <x:si>
    <x:t xml:space="preserve">Must contain the International Standard Identifier for Libraries and Related Organisations (ISIL) as a sequence of up to 16 digits and characters (A-Z, 0-9, slash, minus and colon). </x:t>
  </x:si>
  <x:si>
    <x:t>As example use value "DK-761502" when the client should identify itself as "Endelave Bibliotek" (a branch of agency Horsens Bibliotek). "DK-761505" is the isil of that branch.</x:t>
  </x:si>
  <x:si>
    <x:t>"Randers Ø%Kunst%Voksen%Lokal%Spænding"</x:t>
  </x:si>
  <x:si>
    <x:t>Contains current date and time. Is specified in local time. I.e. the ZZZZ part of the current date contains all blanks.</x:t>
  </x:si>
  <x:si>
    <x:t>"20140816¤¤¤¤142543" - specifies a current date as 16. august 2014  and local time 14 hours, 25 minutes and 43 seconds. SC should synchronize its timers to this date and time.</x:t>
  </x:si>
  <x:si>
    <x:t>Contains a "Y" if alarm should be deactivated. Otherwise "N".</x:t>
  </x:si>
  <x:si>
    <x:t>"Y" - SC should deactivate alarm functionality.
"N" - SC should not change alarm setting.</x:t>
  </x:si>
  <x:si>
    <x:t>Contains a date. Format YYYYMMDD TTMMSS. TTMMSS is currently set for 000000 no time of day has been set. May be set in the future due date with at specifice time of day.</x:t>
  </x:si>
  <x:si>
    <x:t>"20140916 000000" - 16 . September 2014.</x:t>
  </x:si>
  <x:si>
    <x:t xml:space="preserve">Contains the patrons e-mail address. </x:t>
  </x:si>
  <x:si>
    <x:t>"patron@dantek.dk"</x:t>
  </x:si>
  <x:si>
    <x:t>Contains requested expiration date and time. Is specified in local time. I.e. the ZZZZ part of the current date contains all blanks. The time part is ignored by Cicero LMS.</x:t>
  </x:si>
  <x:si>
    <x:t>"20140816¤¤¤¤142543" - specifies a expiration date as 16. august 2014  and local time 14 hours, 25 minutes and 43 seconds.</x:t>
  </x:si>
  <x:si>
    <x:t>Contains the assigned expiration date and time. Is specified in local time. I.e. the ZZZZ part of the current date contains all blanks. The time part is always set to "235959".</x:t>
  </x:si>
  <x:si>
    <x:t>"20140816¤¤¤¤235959" - specifies a expiration date as 16. august 2014  and local time 23 hours, 59 minutes and 59 seconds.</x:t>
  </x:si>
  <x:si>
    <x:t>4934781967%1%20140916%25,00%Marco effekten%Adler-Olsen, Jussi%a%xa%sk - materialnumer is "4934781967", charge date is 16. September 2014, fine amount is 25,00 dkr, Title is "Marco effekten", author is "Jussi Adler-Olsen", GMB is "a" which is a text and SMB is "xa" which is micro form.</x:t>
  </x:si>
  <x:si>
    <x:r>
      <x:t>Contains information about a hold material. Some structure has been on the use of this field. The contents is as follows (elements are separated by "%"): 
&lt;</x:t>
    </x:r>
    <x:r>
      <x:rPr>
        <x:b/>
        <x:sz val="9"/>
        <x:color theme="1"/>
        <x:rFont val="Calibri"/>
        <x:family val="2"/>
        <x:scheme val="minor"/>
      </x:rPr>
      <x:t>bibliographic identifier</x:t>
    </x:r>
    <x:r>
      <x:rPr>
        <x:sz val="9"/>
        <x:color theme="1"/>
        <x:rFont val="Calibri"/>
        <x:family val="2"/>
        <x:scheme val="minor"/>
      </x:rPr>
      <x:t>&gt; Bibliographic record id
&lt;</x:t>
    </x:r>
    <x:r>
      <x:rPr>
        <x:b/>
        <x:sz val="9"/>
        <x:color theme="1"/>
        <x:rFont val="Calibri"/>
        <x:family val="2"/>
        <x:scheme val="minor"/>
      </x:rPr>
      <x:t>item identifier</x:t>
    </x:r>
    <x:r>
      <x:rPr>
        <x:sz val="9"/>
        <x:color theme="1"/>
        <x:rFont val="Calibri"/>
        <x:family val="2"/>
        <x:scheme val="minor"/>
      </x:rPr>
      <x:t>&gt; Material number (typically empty)
&lt;</x:t>
    </x:r>
    <x:r>
      <x:rPr>
        <x:b/>
        <x:sz val="9"/>
        <x:color theme="1"/>
        <x:rFont val="Calibri"/>
        <x:family val="2"/>
        <x:scheme val="minor"/>
      </x:rPr>
      <x:t>pickup id</x:t>
    </x:r>
    <x:r>
      <x:rPr>
        <x:sz val="9"/>
        <x:color theme="1"/>
        <x:rFont val="Calibri"/>
        <x:family val="2"/>
        <x:scheme val="minor"/>
      </x:rPr>
      <x:t>&gt; identification of the pickup
&lt;</x:t>
    </x:r>
    <x:r>
      <x:rPr>
        <x:b/>
        <x:sz val="9"/>
        <x:color theme="1"/>
        <x:rFont val="Calibri"/>
        <x:family val="2"/>
        <x:scheme val="minor"/>
      </x:rPr>
      <x:t>pickup date</x:t>
    </x:r>
    <x:r>
      <x:rPr>
        <x:sz val="9"/>
        <x:color theme="1"/>
        <x:rFont val="Calibri"/>
        <x:family val="2"/>
        <x:scheme val="minor"/>
      </x:rPr>
      <x:t>&gt; Latest pickup date. Format: YYYYMMDD.
&lt;</x:t>
    </x:r>
    <x:r>
      <x:rPr>
        <x:b/>
        <x:sz val="9"/>
        <x:color theme="1"/>
        <x:rFont val="Calibri"/>
        <x:family val="2"/>
        <x:scheme val="minor"/>
      </x:rPr>
      <x:t>pickup location</x:t>
    </x:r>
    <x:r>
      <x:rPr>
        <x:sz val="9"/>
        <x:color theme="1"/>
        <x:rFont val="Calibri"/>
        <x:family val="2"/>
        <x:scheme val="minor"/>
      </x:rPr>
      <x:t>&gt; Pickup location institution id and name.
&lt;</x:t>
    </x:r>
    <x:r>
      <x:rPr>
        <x:b/>
        <x:sz val="9"/>
        <x:color theme="1"/>
        <x:rFont val="Calibri"/>
        <x:family val="2"/>
        <x:scheme val="minor"/>
      </x:rPr>
      <x:t>Material title</x:t>
    </x:r>
    <x:r>
      <x:rPr>
        <x:sz val="9"/>
        <x:color theme="1"/>
        <x:rFont val="Calibri"/>
        <x:family val="2"/>
        <x:scheme val="minor"/>
      </x:rPr>
      <x:t>&gt; Title of the material
&lt;</x:t>
    </x:r>
    <x:r>
      <x:rPr>
        <x:b/>
        <x:sz val="9"/>
        <x:color theme="1"/>
        <x:rFont val="Calibri"/>
        <x:family val="2"/>
        <x:scheme val="minor"/>
      </x:rPr>
      <x:t>Author</x:t>
    </x:r>
    <x:r>
      <x:rPr>
        <x:sz val="9"/>
        <x:color theme="1"/>
        <x:rFont val="Calibri"/>
        <x:family val="2"/>
        <x:scheme val="minor"/>
      </x:rPr>
      <x:t>&gt; Author of the material
&lt;</x:t>
    </x:r>
    <x:r>
      <x:rPr>
        <x:b/>
        <x:sz val="9"/>
        <x:color theme="1"/>
        <x:rFont val="Calibri"/>
        <x:family val="2"/>
        <x:scheme val="minor"/>
      </x:rPr>
      <x:t>GMB</x:t>
    </x:r>
    <x:r>
      <x:rPr>
        <x:sz val="9"/>
        <x:color theme="1"/>
        <x:rFont val="Calibri"/>
        <x:family val="2"/>
        <x:scheme val="minor"/>
      </x:rPr>
      <x:t>&gt; contains general materialebetegnelse from danMARC2 field 009 subfield a
&lt;</x:t>
    </x:r>
    <x:r>
      <x:rPr>
        <x:b/>
        <x:sz val="9"/>
        <x:color theme="1"/>
        <x:rFont val="Calibri"/>
        <x:family val="2"/>
        <x:scheme val="minor"/>
      </x:rPr>
      <x:t>SMB</x:t>
    </x:r>
    <x:r>
      <x:rPr>
        <x:sz val="9"/>
        <x:color theme="1"/>
        <x:rFont val="Calibri"/>
        <x:family val="2"/>
        <x:scheme val="minor"/>
      </x:rPr>
      <x:t>&gt; contains specific materialebetegnelse from danMARC2 field 009 subfield g
&lt;</x:t>
    </x:r>
    <x:r>
      <x:rPr>
        <x:b/>
        <x:sz val="9"/>
        <x:color theme="1"/>
        <x:rFont val="Calibri"/>
        <x:family val="2"/>
        <x:scheme val="minor"/>
      </x:rPr>
      <x:t>dk5</x:t>
    </x:r>
    <x:r>
      <x:rPr>
        <x:sz val="9"/>
        <x:color theme="1"/>
        <x:rFont val="Calibri"/>
        <x:family val="2"/>
        <x:scheme val="minor"/>
      </x:rPr>
      <x:t>&gt; contains the dk5 coding of the item</x:t>
    </x:r>
  </x:si>
  <x:si>
    <x:t>"29705119%%7913%20140925%DK-786005 - Bogbussen Hjørring kommune%Marco effekten%Adler-Olsen, Jussi%a%xa" - Bibliographic identifier is "29705119", item identifier is not specified, pickup id is 7913, pickup date is 25. September 2014, pickup location is DK-786005 - Bog bussen hjørring kommune, Title is "Marco effekten", author is "Jussi Adler-Olsen", GMB er "a" which is a text and SMB is "xa" which is micro form.</x:t>
  </x:si>
  <x:si>
    <x:t>BD</x:t>
  </x:si>
  <x:si>
    <x:r>
      <x:t>Contains the home address of the Patron in the format (elements are separated by "%"): 
&lt;</x:t>
    </x:r>
    <x:r>
      <x:rPr>
        <x:b/>
        <x:sz val="9"/>
        <x:color theme="1"/>
        <x:rFont val="Calibri"/>
        <x:family val="2"/>
        <x:scheme val="minor"/>
      </x:rPr>
      <x:t>Address</x:t>
    </x:r>
    <x:r>
      <x:rPr>
        <x:sz val="9"/>
        <x:color theme="1"/>
        <x:rFont val="Calibri"/>
        <x:family val="2"/>
        <x:scheme val="minor"/>
      </x:rPr>
      <x:t>&gt; Street and number
&lt;</x:t>
    </x:r>
    <x:r>
      <x:rPr>
        <x:b/>
        <x:sz val="9"/>
        <x:color theme="1"/>
        <x:rFont val="Calibri"/>
        <x:family val="2"/>
        <x:scheme val="minor"/>
      </x:rPr>
      <x:t>Postal code</x:t>
    </x:r>
    <x:r>
      <x:rPr>
        <x:sz val="9"/>
        <x:color theme="1"/>
        <x:rFont val="Calibri"/>
        <x:family val="2"/>
        <x:scheme val="minor"/>
      </x:rPr>
      <x:t>&gt; Postalcode
&lt;</x:t>
    </x:r>
    <x:r>
      <x:rPr>
        <x:b/>
        <x:sz val="9"/>
        <x:color theme="1"/>
        <x:rFont val="Calibri"/>
        <x:family val="2"/>
        <x:scheme val="minor"/>
      </x:rPr>
      <x:t>City</x:t>
    </x:r>
    <x:r>
      <x:rPr>
        <x:sz val="9"/>
        <x:color theme="1"/>
        <x:rFont val="Calibri"/>
        <x:family val="2"/>
        <x:scheme val="minor"/>
      </x:rPr>
      <x:t>&gt; City
&lt;</x:t>
    </x:r>
    <x:r>
      <x:rPr>
        <x:b/>
        <x:sz val="9"/>
        <x:color theme="1"/>
        <x:rFont val="Calibri"/>
        <x:family val="2"/>
        <x:scheme val="minor"/>
      </x:rPr>
      <x:t>Country</x:t>
    </x:r>
    <x:r>
      <x:rPr>
        <x:sz val="9"/>
        <x:color theme="1"/>
        <x:rFont val="Calibri"/>
        <x:family val="2"/>
        <x:scheme val="minor"/>
      </x:rPr>
      <x:t>&gt; Country</x:t>
    </x:r>
  </x:si>
  <x:si>
    <x:t>"Søren Frichs Vej 39%8000%Aarhrus C%Danmark"</x:t>
  </x:si>
  <x:si>
    <x:t>Contains the patrons mobile phone number, used by Cicero LMS to send notifications to the patron.</x:t>
  </x:si>
  <x:si>
    <x:t>"86803099"</x:t>
  </x:si>
  <x:si>
    <x:t>As example use value "DK-761500" in all branches of agency Horsens. "DK-761500" is the isil of public libraries in Horsens.</x:t>
  </x:si>
  <x:si>
    <x:t xml:space="preserve">Contains the International Standard Identifier for Libraries and Related Organisations (ISIL) as a sequence of up to 16 digits and characters (A-Z, 0-9, slash, minus and colon) and the spoken name og  the institution. </x:t>
  </x:si>
  <x:si>
    <x:t>"DK-761500" as example (isil of the agency)</x:t>
  </x:si>
  <x:si>
    <x:t>Must contain Material identifier associated with the material - i.e. the code scanned from the bar-code or RFID tag.</x:t>
  </x:si>
  <x:si>
    <x:t>"4934781967"</x:t>
  </x:si>
  <x:si>
    <x:t>Contains Material identifier associated with the material - i.e. the code that can be scanned from the bar-code or RFID tag.</x:t>
  </x:si>
  <x:si>
    <x:t>Contains information's about possible reservations for the material. The fields is always present and will just contain a zero if no reservations exists.</x:t>
  </x:si>
  <x:si>
    <x:t>"CF0"</x:t>
  </x:si>
  <x:si>
    <x:r>
      <x:t>Contains information's about a material. Some structure has been on the use of this field. The contents is as follows (elements are separated by "%"):
&lt;</x:t>
    </x:r>
    <x:r>
      <x:rPr>
        <x:b/>
        <x:sz val="9"/>
        <x:color theme="1"/>
        <x:rFont val="Calibri"/>
        <x:family val="2"/>
        <x:scheme val="minor"/>
      </x:rPr>
      <x:t>Material title</x:t>
    </x:r>
    <x:r>
      <x:rPr>
        <x:sz val="9"/>
        <x:color theme="1"/>
        <x:rFont val="Calibri"/>
        <x:family val="2"/>
        <x:scheme val="minor"/>
      </x:rPr>
      <x:t>&gt; Title of the material
&lt;</x:t>
    </x:r>
    <x:r>
      <x:rPr>
        <x:b/>
        <x:sz val="9"/>
        <x:color theme="1"/>
        <x:rFont val="Calibri"/>
        <x:family val="2"/>
        <x:scheme val="minor"/>
      </x:rPr>
      <x:t>Author</x:t>
    </x:r>
    <x:r>
      <x:rPr>
        <x:sz val="9"/>
        <x:color theme="1"/>
        <x:rFont val="Calibri"/>
        <x:family val="2"/>
        <x:scheme val="minor"/>
      </x:rPr>
      <x:t>&gt; Author of the material
&lt;</x:t>
    </x:r>
    <x:r>
      <x:rPr>
        <x:b/>
        <x:sz val="9"/>
        <x:color theme="1"/>
        <x:rFont val="Calibri"/>
        <x:family val="2"/>
        <x:scheme val="minor"/>
      </x:rPr>
      <x:t>GMB</x:t>
    </x:r>
    <x:r>
      <x:rPr>
        <x:sz val="9"/>
        <x:color theme="1"/>
        <x:rFont val="Calibri"/>
        <x:family val="2"/>
        <x:scheme val="minor"/>
      </x:rPr>
      <x:t>&gt; indeholder general materialebetegnelse fra danMARC2 felt 009 delfelt a
&lt;</x:t>
    </x:r>
    <x:r>
      <x:rPr>
        <x:b/>
        <x:sz val="9"/>
        <x:color theme="1"/>
        <x:rFont val="Calibri"/>
        <x:family val="2"/>
        <x:scheme val="minor"/>
      </x:rPr>
      <x:t>SMB</x:t>
    </x:r>
    <x:r>
      <x:rPr>
        <x:sz val="9"/>
        <x:color theme="1"/>
        <x:rFont val="Calibri"/>
        <x:family val="2"/>
        <x:scheme val="minor"/>
      </x:rPr>
      <x:t>&gt; indeholder specific materialebetegnelse fra danMARC2 felt 009 delfelt g
&lt;</x:t>
    </x:r>
    <x:r>
      <x:rPr>
        <x:b/>
        <x:sz val="9"/>
        <x:color theme="1"/>
        <x:rFont val="Calibri"/>
        <x:family val="2"/>
        <x:scheme val="minor"/>
      </x:rPr>
      <x:t>dk5</x:t>
    </x:r>
    <x:r>
      <x:rPr>
        <x:sz val="9"/>
        <x:color theme="1"/>
        <x:rFont val="Calibri"/>
        <x:family val="2"/>
        <x:scheme val="minor"/>
      </x:rPr>
      <x:t>&gt; contains the dk5 coding of the item</x:t>
    </x:r>
  </x:si>
  <x:si>
    <x:t>"Marco effekten%Adler-Olsen, Jussi%a%xa" - Title is "Marco effekten", author is "Jussi Adler-Olsen", GMB er "a" which is a text and SMB is "xa" which is micro form.</x:t>
  </x:si>
  <x:si>
    <x:t xml:space="preserve">Must contain the due date reported to the Parton in when doing a checkout in off-line mode. Must be specified in local time. I.e. the ZZZZ part of the nb due date must contain all blanks.  </x:t>
  </x:si>
  <x:si>
    <x:t>"20140920¤¤¤¤142543" - specifies a due date 20. September 2014  and local time 14 hours, 25 minutes and 43 seconds.</x:t>
  </x:si>
  <x:si>
    <x:r>
      <x:t>Contains information about a material. Some structure has been on the use of this field. The contents is as follows (elements are separated by "%"): 
&lt;</x:t>
    </x:r>
    <x:r>
      <x:rPr>
        <x:b/>
        <x:sz val="9"/>
        <x:color theme="1"/>
        <x:rFont val="Calibri"/>
        <x:family val="2"/>
        <x:scheme val="minor"/>
      </x:rPr>
      <x:t>item identifier</x:t>
    </x:r>
    <x:r>
      <x:rPr>
        <x:sz val="9"/>
        <x:color theme="1"/>
        <x:rFont val="Calibri"/>
        <x:family val="2"/>
        <x:scheme val="minor"/>
      </x:rPr>
      <x:t>&gt; Material number (typically empty)
&lt;</x:t>
    </x:r>
    <x:r>
      <x:rPr>
        <x:b/>
        <x:sz val="9"/>
        <x:color theme="1"/>
        <x:rFont val="Calibri"/>
        <x:family val="2"/>
        <x:scheme val="minor"/>
      </x:rPr>
      <x:t>due date</x:t>
    </x:r>
    <x:r>
      <x:rPr>
        <x:sz val="9"/>
        <x:color theme="1"/>
        <x:rFont val="Calibri"/>
        <x:family val="2"/>
        <x:scheme val="minor"/>
      </x:rPr>
      <x:t>&gt; The date the material was due, format: YYYYMMDD.
&lt;</x:t>
    </x:r>
    <x:r>
      <x:rPr>
        <x:b/>
        <x:sz val="9"/>
        <x:color theme="1"/>
        <x:rFont val="Calibri"/>
        <x:family val="2"/>
        <x:scheme val="minor"/>
      </x:rPr>
      <x:t>Material title</x:t>
    </x:r>
    <x:r>
      <x:rPr>
        <x:sz val="9"/>
        <x:color theme="1"/>
        <x:rFont val="Calibri"/>
        <x:family val="2"/>
        <x:scheme val="minor"/>
      </x:rPr>
      <x:t>&gt; Title of the material
&lt;</x:t>
    </x:r>
    <x:r>
      <x:rPr>
        <x:b/>
        <x:sz val="9"/>
        <x:color theme="1"/>
        <x:rFont val="Calibri"/>
        <x:family val="2"/>
        <x:scheme val="minor"/>
      </x:rPr>
      <x:t>Author</x:t>
    </x:r>
    <x:r>
      <x:rPr>
        <x:sz val="9"/>
        <x:color theme="1"/>
        <x:rFont val="Calibri"/>
        <x:family val="2"/>
        <x:scheme val="minor"/>
      </x:rPr>
      <x:t>&gt; Author of the material
&lt;</x:t>
    </x:r>
    <x:r>
      <x:rPr>
        <x:b/>
        <x:sz val="9"/>
        <x:color theme="1"/>
        <x:rFont val="Calibri"/>
        <x:family val="2"/>
        <x:scheme val="minor"/>
      </x:rPr>
      <x:t>GMB</x:t>
    </x:r>
    <x:r>
      <x:rPr>
        <x:sz val="9"/>
        <x:color theme="1"/>
        <x:rFont val="Calibri"/>
        <x:family val="2"/>
        <x:scheme val="minor"/>
      </x:rPr>
      <x:t>&gt; contains general materialebetegnelse from danMARC2 field 009 subfield a
&lt;</x:t>
    </x:r>
    <x:r>
      <x:rPr>
        <x:b/>
        <x:sz val="9"/>
        <x:color theme="1"/>
        <x:rFont val="Calibri"/>
        <x:family val="2"/>
        <x:scheme val="minor"/>
      </x:rPr>
      <x:t>SMB</x:t>
    </x:r>
    <x:r>
      <x:rPr>
        <x:sz val="9"/>
        <x:color theme="1"/>
        <x:rFont val="Calibri"/>
        <x:family val="2"/>
        <x:scheme val="minor"/>
      </x:rPr>
      <x:t>&gt; contains specific materialebetegnelse from danMARC2 field 009 subfield g
&lt;</x:t>
    </x:r>
    <x:r>
      <x:rPr>
        <x:b/>
        <x:sz val="9"/>
        <x:color theme="1"/>
        <x:rFont val="Calibri"/>
        <x:family val="2"/>
        <x:scheme val="minor"/>
      </x:rPr>
      <x:t>dk5</x:t>
    </x:r>
    <x:r>
      <x:rPr>
        <x:sz val="9"/>
        <x:color theme="1"/>
        <x:rFont val="Calibri"/>
        <x:family val="2"/>
        <x:scheme val="minor"/>
      </x:rPr>
      <x:t>&gt; contains the dk5 coding of the item</x:t>
    </x:r>
  </x:si>
  <x:si>
    <x:t>"4934781967%20140916%Marco effekten%Adler-Olsen, Jussi%a%xa" - material number is "4934781967", due date is 16. September 2014, Title is "Marco effekten", author is "Jussi Adler-Olsen", GMB er "a" which is a text and SMB is "xa" which is micro form.</x:t>
  </x:si>
  <x:si>
    <x:r>
      <x:t xml:space="preserve">Must contain identification of the patron. The following patron identifiers are supported:
</x:t>
    </x:r>
    <x:r>
      <x:rPr>
        <x:b/>
        <x:sz val="9"/>
        <x:color theme="1"/>
        <x:rFont val="Calibri"/>
        <x:family val="2"/>
        <x:scheme val="minor"/>
      </x:rPr>
      <x:t>CPR:&lt;n&gt;</x:t>
    </x:r>
    <x:r>
      <x:rPr>
        <x:sz val="9"/>
        <x:color theme="1"/>
        <x:rFont val="Calibri"/>
        <x:family val="2"/>
        <x:scheme val="minor"/>
      </x:rPr>
      <x:t xml:space="preserve"> - A persons social security number (&lt;n&gt;), as a sequence of 10 digits w/o any whitespaces or delimiters.
</x:t>
    </x:r>
    <x:r>
      <x:rPr>
        <x:b/>
        <x:sz val="9"/>
        <x:color theme="1"/>
        <x:rFont val="Calibri"/>
        <x:family val="2"/>
        <x:scheme val="minor"/>
      </x:rPr>
      <x:t>CVR:&lt;n&gt;</x:t>
    </x:r>
    <x:r>
      <x:rPr>
        <x:sz val="9"/>
        <x:color theme="1"/>
        <x:rFont val="Calibri"/>
        <x:family val="2"/>
        <x:scheme val="minor"/>
      </x:rPr>
      <x:t xml:space="preserve"> - A Danish company number, as a sequence of 8 digits w/o any whitespaces or delimiters.
</x:t>
    </x:r>
    <x:r>
      <x:rPr>
        <x:b/>
        <x:sz val="9"/>
        <x:color theme="1"/>
        <x:rFont val="Calibri"/>
        <x:family val="2"/>
        <x:scheme val="minor"/>
      </x:rPr>
      <x:t>LN:&lt;string&gt;</x:t>
    </x:r>
    <x:r>
      <x:rPr>
        <x:sz val="9"/>
        <x:color theme="1"/>
        <x:rFont val="Calibri"/>
        <x:family val="2"/>
        <x:scheme val="minor"/>
      </x:rPr>
      <x:t xml:space="preserve"> - Loaner number, a variable length string, associated with the loaner. The loaner number is unique at the library identified in the institution id field.
</x:t>
    </x:r>
    <x:r>
      <x:rPr>
        <x:b/>
        <x:sz val="9"/>
        <x:color theme="1"/>
        <x:rFont val="Calibri"/>
        <x:family val="2"/>
        <x:scheme val="minor"/>
      </x:rPr>
      <x:t>ANY:&lt;string&gt;</x:t>
    </x:r>
    <x:r>
      <x:rPr>
        <x:sz val="9"/>
        <x:color theme="1"/>
        <x:rFont val="Calibri"/>
        <x:family val="2"/>
        <x:scheme val="minor"/>
      </x:rPr>
      <x:t xml:space="preserve"> - If the id type is not know, use any and have Cicero LMS determine the type.
</x:t>
    </x:r>
    <x:r>
      <x:rPr>
        <x:b/>
        <x:sz val="9"/>
        <x:color theme="1"/>
        <x:rFont val="Calibri"/>
        <x:family val="2"/>
        <x:scheme val="minor"/>
      </x:rPr>
      <x:t>&lt;string&gt;</x:t>
    </x:r>
    <x:r>
      <x:rPr>
        <x:sz val="9"/>
        <x:color theme="1"/>
        <x:rFont val="Calibri"/>
        <x:family val="2"/>
        <x:scheme val="minor"/>
      </x:rPr>
      <x:t xml:space="preserve"> - if prefix i omitted Cicero LMS defaults to using the ANY: prefix. </x:t>
    </x:r>
  </x:si>
  <x:si>
    <x:t>"CPR:0102030000" - Identifies a person the social security number 010203 - 0000.
"CVR:59082418" - Identifies the company Systematic library &amp; Learning A/S
"LN:AA1525" - identifies a patron with the local loaner number "AA1525".</x:t>
  </x:si>
  <x:si>
    <x:r>
      <x:t xml:space="preserve">Contain identification of the patron. The following patron identifiers are used:
</x:t>
    </x:r>
    <x:r>
      <x:rPr>
        <x:b/>
        <x:sz val="9"/>
        <x:color theme="1"/>
        <x:rFont val="Calibri"/>
        <x:family val="2"/>
        <x:scheme val="minor"/>
      </x:rPr>
      <x:t>CPR:&lt;n&gt;</x:t>
    </x:r>
    <x:r>
      <x:rPr>
        <x:sz val="9"/>
        <x:color theme="1"/>
        <x:rFont val="Calibri"/>
        <x:family val="2"/>
        <x:scheme val="minor"/>
      </x:rPr>
      <x:t xml:space="preserve"> - A persons social security number (&lt;n&gt;), as a sequence of 10 digits w/o any whitespaces or delimiters.
</x:t>
    </x:r>
    <x:r>
      <x:rPr>
        <x:b/>
        <x:sz val="9"/>
        <x:color theme="1"/>
        <x:rFont val="Calibri"/>
        <x:family val="2"/>
        <x:scheme val="minor"/>
      </x:rPr>
      <x:t>CVR:&lt;n&gt;</x:t>
    </x:r>
    <x:r>
      <x:rPr>
        <x:sz val="9"/>
        <x:color theme="1"/>
        <x:rFont val="Calibri"/>
        <x:family val="2"/>
        <x:scheme val="minor"/>
      </x:rPr>
      <x:t xml:space="preserve"> - A Danish company number, as a sequence of 8 digits w/o any whitespaces or delimiters.
</x:t>
    </x:r>
    <x:r>
      <x:rPr>
        <x:b/>
        <x:sz val="9"/>
        <x:color theme="1"/>
        <x:rFont val="Calibri"/>
        <x:family val="2"/>
        <x:scheme val="minor"/>
      </x:rPr>
      <x:t>LN:&lt;string&gt;</x:t>
    </x:r>
    <x:r>
      <x:rPr>
        <x:sz val="9"/>
        <x:color theme="1"/>
        <x:rFont val="Calibri"/>
        <x:family val="2"/>
        <x:scheme val="minor"/>
      </x:rPr>
      <x:t xml:space="preserve"> - Loaner number, a variable length string, associated with the loaner. The loaner number is unique at the library identified in the institution id field.
</x:t>
    </x:r>
    <x:r>
      <x:rPr>
        <x:b/>
        <x:sz val="9"/>
        <x:color theme="1"/>
        <x:rFont val="Calibri"/>
        <x:family val="2"/>
        <x:scheme val="minor"/>
      </x:rPr>
      <x:t>ANY:&lt;string&gt;</x:t>
    </x:r>
    <x:r>
      <x:rPr>
        <x:sz val="9"/>
        <x:color theme="1"/>
        <x:rFont val="Calibri"/>
        <x:family val="2"/>
        <x:scheme val="minor"/>
      </x:rPr>
      <x:t xml:space="preserve"> - If the id type is not know, use any and have Cicero LMS determine the type.</x:t>
    </x:r>
  </x:si>
  <x:si>
    <x:t>see examples in patron identifier request field.</x:t>
  </x:si>
  <x:si>
    <x:t>Contains status according to standard. That is:
Position 00: deny charge
Position 01: deny renewal
Position 02: deny recall
Position 03: deny hold
Position 04: card lost
Position 05: too many materials charged
Position 06: too many materials overdue
Position 07: too many renewals
Position 08: too many claims of materials returned
Position 09: too many materials lost
Position 10: fine limit reached
Position 11: fee limit reached
Position 12: has overdue recalls
Position 13: has too many billed materials</x:t>
  </x:si>
  <x:si>
    <x:t>"YYYYYYYYYYYYYY"</x:t>
  </x:si>
  <x:si>
    <x:r>
      <x:t>Contain permanent location information if the material has a permanent location - if it does not the field will be left out.  The field has the following format  (elements are separated by "%"): 
&lt;</x:t>
    </x:r>
    <x:r>
      <x:rPr>
        <x:b/>
        <x:sz val="9"/>
        <x:color theme="1"/>
        <x:rFont val="Calibri"/>
        <x:family val="2"/>
        <x:scheme val="minor"/>
      </x:rPr>
      <x:t>filial</x:t>
    </x:r>
    <x:r>
      <x:rPr>
        <x:sz val="9"/>
        <x:color theme="1"/>
        <x:rFont val="Calibri"/>
        <x:family val="2"/>
        <x:scheme val="minor"/>
      </x:rPr>
      <x:t>&gt; Name of filial
&lt;</x:t>
    </x:r>
    <x:r>
      <x:rPr>
        <x:b/>
        <x:sz val="9"/>
        <x:color theme="1"/>
        <x:rFont val="Calibri"/>
        <x:family val="2"/>
        <x:scheme val="minor"/>
      </x:rPr>
      <x:t>afdeling</x:t>
    </x:r>
    <x:r>
      <x:rPr>
        <x:sz val="9"/>
        <x:color theme="1"/>
        <x:rFont val="Calibri"/>
        <x:family val="2"/>
        <x:scheme val="minor"/>
      </x:rPr>
      <x:t xml:space="preserve">&gt; Name of afdeling
</x:t>
    </x:r>
    <x:r>
      <x:rPr>
        <x:b/>
        <x:sz val="9"/>
        <x:color theme="1"/>
        <x:rFont val="Calibri"/>
        <x:family val="2"/>
        <x:scheme val="minor"/>
      </x:rPr>
      <x:t xml:space="preserve">&lt;sektion&gt; </x:t>
    </x:r>
    <x:r>
      <x:rPr>
        <x:sz val="9"/>
        <x:color theme="1"/>
        <x:rFont val="Calibri"/>
        <x:family val="2"/>
        <x:scheme val="minor"/>
      </x:rPr>
      <x:t>Name of sektion</x:t>
    </x:r>
    <x:r>
      <x:rPr>
        <x:b/>
        <x:sz val="9"/>
        <x:color theme="1"/>
        <x:rFont val="Calibri"/>
        <x:family val="2"/>
        <x:scheme val="minor"/>
      </x:rPr>
      <x:t xml:space="preserve">
</x:t>
    </x:r>
    <x:r>
      <x:rPr>
        <x:sz val="9"/>
        <x:color theme="1"/>
        <x:rFont val="Calibri"/>
        <x:family val="2"/>
        <x:scheme val="minor"/>
      </x:rPr>
      <x:t>&lt;</x:t>
    </x:r>
    <x:r>
      <x:rPr>
        <x:b/>
        <x:sz val="9"/>
        <x:color theme="1"/>
        <x:rFont val="Calibri"/>
        <x:family val="2"/>
        <x:scheme val="minor"/>
      </x:rPr>
      <x:t>opstilling</x:t>
    </x:r>
    <x:r>
      <x:rPr>
        <x:sz val="9"/>
        <x:color theme="1"/>
        <x:rFont val="Calibri"/>
        <x:family val="2"/>
        <x:scheme val="minor"/>
      </x:rPr>
      <x:t>&gt; Name of opstilling
&lt;</x:t>
    </x:r>
    <x:r>
      <x:rPr>
        <x:b/>
        <x:sz val="9"/>
        <x:color theme="1"/>
        <x:rFont val="Calibri"/>
        <x:family val="2"/>
        <x:scheme val="minor"/>
      </x:rPr>
      <x:t>delopstilling</x:t>
    </x:r>
    <x:r>
      <x:rPr>
        <x:sz val="9"/>
        <x:color theme="1"/>
        <x:rFont val="Calibri"/>
        <x:family val="2"/>
        <x:scheme val="minor"/>
      </x:rPr>
      <x:t>&gt; Name of delopstilling</x:t>
    </x:r>
  </x:si>
  <x:si>
    <x:t>Must contain the  ISIL number of the library where the patron would like to pickup the material.</x:t>
  </x:si>
  <x:si>
    <x:t>"DK-785116" - Vodskov Bibliotek</x:t>
  </x:si>
  <x:si>
    <x:t>Contains the  ISIL number of the library where the patron must pickup the material and the spoken name of the pickup location.</x:t>
  </x:si>
  <x:si>
    <x:t>"DK-785116 - Vodskov Bibliotek"</x:t>
  </x:si>
  <x:si>
    <x:t>Not used by Cicero LMS. The SC must generate its own print contents.</x:t>
  </x:si>
  <x:si>
    <x:r>
      <x:t>Contains information about a recalled material. Some structure has been on the use of this field. The contents is as follows (elements are separated by "%"):  
&lt;</x:t>
    </x:r>
    <x:r>
      <x:rPr>
        <x:b/>
        <x:sz val="9"/>
        <x:color theme="1"/>
        <x:rFont val="Calibri"/>
        <x:family val="2"/>
        <x:scheme val="minor"/>
      </x:rPr>
      <x:t>item identifier</x:t>
    </x:r>
    <x:r>
      <x:rPr>
        <x:sz val="9"/>
        <x:color theme="1"/>
        <x:rFont val="Calibri"/>
        <x:family val="2"/>
        <x:scheme val="minor"/>
      </x:rPr>
      <x:t>&gt; Material number
&lt;</x:t>
    </x:r>
    <x:r>
      <x:rPr>
        <x:b/>
        <x:sz val="9"/>
        <x:color theme="1"/>
        <x:rFont val="Calibri"/>
        <x:family val="2"/>
        <x:scheme val="minor"/>
      </x:rPr>
      <x:t>recall date</x:t>
    </x:r>
    <x:r>
      <x:rPr>
        <x:sz val="9"/>
        <x:color theme="1"/>
        <x:rFont val="Calibri"/>
        <x:family val="2"/>
        <x:scheme val="minor"/>
      </x:rPr>
      <x:t>&gt; Must be returned before date. Format: YYYYMMDD.
&lt;</x:t>
    </x:r>
    <x:r>
      <x:rPr>
        <x:b/>
        <x:sz val="9"/>
        <x:color theme="1"/>
        <x:rFont val="Calibri"/>
        <x:family val="2"/>
        <x:scheme val="minor"/>
      </x:rPr>
      <x:t>material title</x:t>
    </x:r>
    <x:r>
      <x:rPr>
        <x:sz val="9"/>
        <x:color theme="1"/>
        <x:rFont val="Calibri"/>
        <x:family val="2"/>
        <x:scheme val="minor"/>
      </x:rPr>
      <x:t>&gt; Title of the material
&lt;</x:t>
    </x:r>
    <x:r>
      <x:rPr>
        <x:b/>
        <x:sz val="9"/>
        <x:color theme="1"/>
        <x:rFont val="Calibri"/>
        <x:family val="2"/>
        <x:scheme val="minor"/>
      </x:rPr>
      <x:t>author</x:t>
    </x:r>
    <x:r>
      <x:rPr>
        <x:sz val="9"/>
        <x:color theme="1"/>
        <x:rFont val="Calibri"/>
        <x:family val="2"/>
        <x:scheme val="minor"/>
      </x:rPr>
      <x:t>&gt; Author of the material
&lt;</x:t>
    </x:r>
    <x:r>
      <x:rPr>
        <x:b/>
        <x:sz val="9"/>
        <x:color theme="1"/>
        <x:rFont val="Calibri"/>
        <x:family val="2"/>
        <x:scheme val="minor"/>
      </x:rPr>
      <x:t>GMB</x:t>
    </x:r>
    <x:r>
      <x:rPr>
        <x:sz val="9"/>
        <x:color theme="1"/>
        <x:rFont val="Calibri"/>
        <x:family val="2"/>
        <x:scheme val="minor"/>
      </x:rPr>
      <x:t>&gt; contains general materialebetegnelse from danMARC2 field 009 subfield a
&lt;</x:t>
    </x:r>
    <x:r>
      <x:rPr>
        <x:b/>
        <x:sz val="9"/>
        <x:color theme="1"/>
        <x:rFont val="Calibri"/>
        <x:family val="2"/>
        <x:scheme val="minor"/>
      </x:rPr>
      <x:t>SMB</x:t>
    </x:r>
    <x:r>
      <x:rPr>
        <x:sz val="9"/>
        <x:color theme="1"/>
        <x:rFont val="Calibri"/>
        <x:family val="2"/>
        <x:scheme val="minor"/>
      </x:rPr>
      <x:t>&gt; contains specific materialebetegnelse from danMARC2 field 009 subfield g
&lt;</x:t>
    </x:r>
    <x:r>
      <x:rPr>
        <x:b/>
        <x:sz val="9"/>
        <x:color theme="1"/>
        <x:rFont val="Calibri"/>
        <x:family val="2"/>
        <x:scheme val="minor"/>
      </x:rPr>
      <x:t>dk5</x:t>
    </x:r>
    <x:r>
      <x:rPr>
        <x:sz val="9"/>
        <x:color theme="1"/>
        <x:rFont val="Calibri"/>
        <x:family val="2"/>
        <x:scheme val="minor"/>
      </x:rPr>
      <x:t>&gt; contains the dk5 coding of the item</x:t>
    </x:r>
  </x:si>
  <x:si>
    <x:t>"4934781967%20140925%Marco effekten%Adler-Olsen, Jussi%a%xa" - material number is "4934781967", recall date is 25. September 2014, Title is "Marco effekten", author is "Jussi Adler-Olsen", GMB er "a" which is a text and SMB is "xa" which is micro form.</x:t>
  </x:si>
  <x:si>
    <x:r>
      <x:t>Contains information about a renewed material. Some structure has been on the use of this field. The contents is as follows: 
&lt;</x:t>
    </x:r>
    <x:r>
      <x:rPr>
        <x:b/>
        <x:sz val="9"/>
        <x:color theme="1"/>
        <x:rFont val="Calibri"/>
        <x:family val="2"/>
        <x:scheme val="minor"/>
      </x:rPr>
      <x:t>item identifier</x:t>
    </x:r>
    <x:r>
      <x:rPr>
        <x:sz val="9"/>
        <x:color theme="1"/>
        <x:rFont val="Calibri"/>
        <x:family val="2"/>
        <x:scheme val="minor"/>
      </x:rPr>
      <x:t>&gt; Material number
&lt;</x:t>
    </x:r>
    <x:r>
      <x:rPr>
        <x:b/>
        <x:sz val="9"/>
        <x:color theme="1"/>
        <x:rFont val="Calibri"/>
        <x:family val="2"/>
        <x:scheme val="minor"/>
      </x:rPr>
      <x:t>due date</x:t>
    </x:r>
    <x:r>
      <x:rPr>
        <x:sz val="9"/>
        <x:color theme="1"/>
        <x:rFont val="Calibri"/>
        <x:family val="2"/>
        <x:scheme val="minor"/>
      </x:rPr>
      <x:t>&gt; Must be returned before date. Format: YYYYMMDD.
&lt;</x:t>
    </x:r>
    <x:r>
      <x:rPr>
        <x:b/>
        <x:sz val="9"/>
        <x:color theme="1"/>
        <x:rFont val="Calibri"/>
        <x:family val="2"/>
        <x:scheme val="minor"/>
      </x:rPr>
      <x:t>material title</x:t>
    </x:r>
    <x:r>
      <x:rPr>
        <x:sz val="9"/>
        <x:color theme="1"/>
        <x:rFont val="Calibri"/>
        <x:family val="2"/>
        <x:scheme val="minor"/>
      </x:rPr>
      <x:t>&gt; Title of the material
&lt;</x:t>
    </x:r>
    <x:r>
      <x:rPr>
        <x:b/>
        <x:sz val="9"/>
        <x:color theme="1"/>
        <x:rFont val="Calibri"/>
        <x:family val="2"/>
        <x:scheme val="minor"/>
      </x:rPr>
      <x:t>author</x:t>
    </x:r>
    <x:r>
      <x:rPr>
        <x:sz val="9"/>
        <x:color theme="1"/>
        <x:rFont val="Calibri"/>
        <x:family val="2"/>
        <x:scheme val="minor"/>
      </x:rPr>
      <x:t>&gt; Author of the material
&lt;</x:t>
    </x:r>
    <x:r>
      <x:rPr>
        <x:b/>
        <x:sz val="9"/>
        <x:color theme="1"/>
        <x:rFont val="Calibri"/>
        <x:family val="2"/>
        <x:scheme val="minor"/>
      </x:rPr>
      <x:t>GMB</x:t>
    </x:r>
    <x:r>
      <x:rPr>
        <x:sz val="9"/>
        <x:color theme="1"/>
        <x:rFont val="Calibri"/>
        <x:family val="2"/>
        <x:scheme val="minor"/>
      </x:rPr>
      <x:t>&gt; contains general materialebetegnelse from danMARC2 field 009 subfield a
&lt;</x:t>
    </x:r>
    <x:r>
      <x:rPr>
        <x:b/>
        <x:sz val="9"/>
        <x:color theme="1"/>
        <x:rFont val="Calibri"/>
        <x:family val="2"/>
        <x:scheme val="minor"/>
      </x:rPr>
      <x:t>SMB</x:t>
    </x:r>
    <x:r>
      <x:rPr>
        <x:sz val="9"/>
        <x:color theme="1"/>
        <x:rFont val="Calibri"/>
        <x:family val="2"/>
        <x:scheme val="minor"/>
      </x:rPr>
      <x:t>&gt; contains specific materialebetegnelse from danMARC2 field 009 subfield g
&lt;</x:t>
    </x:r>
    <x:r>
      <x:rPr>
        <x:b/>
        <x:sz val="9"/>
        <x:color theme="1"/>
        <x:rFont val="Calibri"/>
        <x:family val="2"/>
        <x:scheme val="minor"/>
      </x:rPr>
      <x:t>dk5</x:t>
    </x:r>
    <x:r>
      <x:rPr>
        <x:sz val="9"/>
        <x:color theme="1"/>
        <x:rFont val="Calibri"/>
        <x:family val="2"/>
        <x:scheme val="minor"/>
      </x:rPr>
      <x:t>&gt; contains the dk5 coding of the item</x:t>
    </x:r>
  </x:si>
  <x:si>
    <x:t>"4934781967%20140925%Marco effekten%Adler-Olsen, Jussi%a%xa" - material number is "4934781967", due date is 25. September 2014, Title is "Marco effekten", author is "Jussi Adler-Olsen", GMB er "a" which is a text and SMB is "xa" which is micro form.</x:t>
  </x:si>
  <x:si>
    <x:t>Contains a "Y" if alarm should the activated. Otherwise "N".</x:t>
  </x:si>
  <x:si>
    <x:t>"Y" - SC should activate alarm functionality.
"N" - SC should not change alarm setting.</x:t>
  </x:si>
  <x:si>
    <x:t xml:space="preserve">Must contain the return date. Must be specified in local time. I.e. the ZZZZ part of the return date must contain all blanks.  </x:t>
  </x:si>
  <x:si>
    <x:t xml:space="preserve">Screen messages are created using a common format [&lt;message id&gt;] &lt;message text&gt;. The message id uniquely identifies the purpose of the screen message, allowing the SC act accordingly. The complete list of message id's will expand over time. </x:t>
  </x:si>
  <x:si>
    <x:t>"[14] material cannot be checked out to current loaner, use renew"</x:t>
  </x:si>
  <x:si>
    <x:t>Must be set to "0", "1" or "2" according to the SIP2 specification. Cicero LMS has no functionality associated with the different values.</x:t>
  </x:si>
  <x:si>
    <x:t>"1" - SC printer is out of paper</x:t>
  </x:si>
  <x:si>
    <x:t>Contains an identification of the material on the format. &lt;Record Number&gt;. Record Number is the materials FAUST-number, formatted without any whitespaces.</x:t>
  </x:si>
  <x:si>
    <x:t xml:space="preserve">"98301234" </x:t>
  </x:si>
  <x:si>
    <x:t>Must contain transaction date and time. Must be specified in local time. I.e. the ZZZZ part of the transaction date must contain all blanks.</x:t>
  </x:si>
  <x:si>
    <x:t>"20140816¤¤¤¤142543" - specifies a transaction date 16. august 2014  and local time 14 hours, 25 minutes and 43 seconds.</x:t>
  </x:si>
  <x:si>
    <x:t>Contains transaction date and time. Is specified in local time. I.e. the ZZZZ part of the transaction date contain all blanks.</x:t>
  </x:si>
  <x:si>
    <x:t>see examples above</x:t>
  </x:si>
  <x:si>
    <x:t>May contain any id assigned to the transaction by the SC. The value will be logged in Cicero LMS for auditing.</x:t>
  </x:si>
  <x:si>
    <x:t>"20140920-1013"</x:t>
  </x:si>
  <x:si>
    <x:t>Contains an id assigned Cicero LMS, that uniquely identifies the transaction</x:t>
  </x:si>
  <x:si>
    <x:t>"93558840-3984-11e4-916c-0800200c9a66"</x:t>
  </x:si>
  <x:si>
    <x:r>
      <x:t>Contains information about a hold material that is not available yet. Some structure has been on the use of this field. The contents is as follows (elements are separated by "%"):
&lt;</x:t>
    </x:r>
    <x:r>
      <x:rPr>
        <x:b/>
        <x:sz val="9"/>
        <x:color theme="1"/>
        <x:rFont val="Calibri"/>
        <x:family val="2"/>
        <x:scheme val="minor"/>
      </x:rPr>
      <x:t>bibliographic identifier</x:t>
    </x:r>
    <x:r>
      <x:rPr>
        <x:sz val="9"/>
        <x:color theme="1"/>
        <x:rFont val="Calibri"/>
        <x:family val="2"/>
        <x:scheme val="minor"/>
      </x:rPr>
      <x:t>&gt; Bibliographic record id
&lt;</x:t>
    </x:r>
    <x:r>
      <x:rPr>
        <x:b/>
        <x:sz val="9"/>
        <x:color theme="1"/>
        <x:rFont val="Calibri"/>
        <x:family val="2"/>
        <x:scheme val="minor"/>
      </x:rPr>
      <x:t>item identifier</x:t>
    </x:r>
    <x:r>
      <x:rPr>
        <x:sz val="9"/>
        <x:color theme="1"/>
        <x:rFont val="Calibri"/>
        <x:family val="2"/>
        <x:scheme val="minor"/>
      </x:rPr>
      <x:t>&gt; Material number (typically empty)
&lt;</x:t>
    </x:r>
    <x:r>
      <x:rPr>
        <x:b/>
        <x:sz val="9"/>
        <x:color theme="1"/>
        <x:rFont val="Calibri"/>
        <x:family val="2"/>
        <x:scheme val="minor"/>
      </x:rPr>
      <x:t>interest date</x:t>
    </x:r>
    <x:r>
      <x:rPr>
        <x:sz val="9"/>
        <x:color theme="1"/>
        <x:rFont val="Calibri"/>
        <x:family val="2"/>
        <x:scheme val="minor"/>
      </x:rPr>
      <x:t>&gt; interest date. Format: YYYYMMDD.
&lt;</x:t>
    </x:r>
    <x:r>
      <x:rPr>
        <x:b/>
        <x:sz val="9"/>
        <x:color theme="1"/>
        <x:rFont val="Calibri"/>
        <x:family val="2"/>
        <x:scheme val="minor"/>
      </x:rPr>
      <x:t>material title</x:t>
    </x:r>
    <x:r>
      <x:rPr>
        <x:sz val="9"/>
        <x:color theme="1"/>
        <x:rFont val="Calibri"/>
        <x:family val="2"/>
        <x:scheme val="minor"/>
      </x:rPr>
      <x:t>&gt; Title of the material
&lt;</x:t>
    </x:r>
    <x:r>
      <x:rPr>
        <x:b/>
        <x:sz val="9"/>
        <x:color theme="1"/>
        <x:rFont val="Calibri"/>
        <x:family val="2"/>
        <x:scheme val="minor"/>
      </x:rPr>
      <x:t>author</x:t>
    </x:r>
    <x:r>
      <x:rPr>
        <x:sz val="9"/>
        <x:color theme="1"/>
        <x:rFont val="Calibri"/>
        <x:family val="2"/>
        <x:scheme val="minor"/>
      </x:rPr>
      <x:t>&gt; Author of the material
&lt;</x:t>
    </x:r>
    <x:r>
      <x:rPr>
        <x:b/>
        <x:sz val="9"/>
        <x:color theme="1"/>
        <x:rFont val="Calibri"/>
        <x:family val="2"/>
        <x:scheme val="minor"/>
      </x:rPr>
      <x:t>GMB</x:t>
    </x:r>
    <x:r>
      <x:rPr>
        <x:sz val="9"/>
        <x:color theme="1"/>
        <x:rFont val="Calibri"/>
        <x:family val="2"/>
        <x:scheme val="minor"/>
      </x:rPr>
      <x:t>&gt; contains general materialebetegnelse from danMARC2 field 009 subfield a
&lt;</x:t>
    </x:r>
    <x:r>
      <x:rPr>
        <x:b/>
        <x:sz val="9"/>
        <x:color theme="1"/>
        <x:rFont val="Calibri"/>
        <x:family val="2"/>
        <x:scheme val="minor"/>
      </x:rPr>
      <x:t>SMB</x:t>
    </x:r>
    <x:r>
      <x:rPr>
        <x:sz val="9"/>
        <x:color theme="1"/>
        <x:rFont val="Calibri"/>
        <x:family val="2"/>
        <x:scheme val="minor"/>
      </x:rPr>
      <x:t>&gt; contains specific materialebetegnelse from danMARC2 field 009 subfield g
&lt;</x:t>
    </x:r>
    <x:r>
      <x:rPr>
        <x:b/>
        <x:sz val="9"/>
        <x:color theme="1"/>
        <x:rFont val="Calibri"/>
        <x:family val="2"/>
        <x:scheme val="minor"/>
      </x:rPr>
      <x:t>dk5</x:t>
    </x:r>
    <x:r>
      <x:rPr>
        <x:sz val="9"/>
        <x:color theme="1"/>
        <x:rFont val="Calibri"/>
        <x:family val="2"/>
        <x:scheme val="minor"/>
      </x:rPr>
      <x:t>&gt; contains the dk5 coding of the item</x:t>
    </x:r>
  </x:si>
  <x:si>
    <x:t>"29705119%%20141015%Marco effekten%Adler-Olsen, Jussi%a%xa" - Bibliographic identifier is "29705119", item identifier is not specified, interest date is 15. October 2014, Title is "Marco effekten", author is "Jussi Adler-Olsen", GMB er "a" which is a text and SMB is "xa" which is micro form.</x:t>
  </x:si>
  <x:si>
    <x:t>Fee identifier</x:t>
  </x:si>
  <x:si>
    <x:t>"1337"</x:t>
  </x:si>
  <x:si>
    <x:r>
      <x:t>Contains information about a unrenewed material. Some structure has been on the use of this field. The contents is as follows (elements are separated by "%"):
&lt;</x:t>
    </x:r>
    <x:r>
      <x:rPr>
        <x:b/>
        <x:sz val="9"/>
        <x:color theme="1"/>
        <x:rFont val="Calibri"/>
        <x:family val="2"/>
        <x:scheme val="minor"/>
      </x:rPr>
      <x:t>item identifier</x:t>
    </x:r>
    <x:r>
      <x:rPr>
        <x:sz val="9"/>
        <x:color theme="1"/>
        <x:rFont val="Calibri"/>
        <x:family val="2"/>
        <x:scheme val="minor"/>
      </x:rPr>
      <x:t>&gt; Material number
&lt;</x:t>
    </x:r>
    <x:r>
      <x:rPr>
        <x:b/>
        <x:sz val="9"/>
        <x:color theme="1"/>
        <x:rFont val="Calibri"/>
        <x:family val="2"/>
        <x:scheme val="minor"/>
      </x:rPr>
      <x:t>reason</x:t>
    </x:r>
    <x:r>
      <x:rPr>
        <x:sz val="9"/>
        <x:color theme="1"/>
        <x:rFont val="Calibri"/>
        <x:family val="2"/>
        <x:scheme val="minor"/>
      </x:rPr>
      <x:t>&gt; Description as to why not renewed
&lt;</x:t>
    </x:r>
    <x:r>
      <x:rPr>
        <x:b/>
        <x:sz val="9"/>
        <x:color theme="1"/>
        <x:rFont val="Calibri"/>
        <x:family val="2"/>
        <x:scheme val="minor"/>
      </x:rPr>
      <x:t>due date</x:t>
    </x:r>
    <x:r>
      <x:rPr>
        <x:sz val="9"/>
        <x:color theme="1"/>
        <x:rFont val="Calibri"/>
        <x:family val="2"/>
        <x:scheme val="minor"/>
      </x:rPr>
      <x:t>&gt; Must be returned before date. Format: YYYYMMDD.
&lt;</x:t>
    </x:r>
    <x:r>
      <x:rPr>
        <x:b/>
        <x:sz val="9"/>
        <x:color theme="1"/>
        <x:rFont val="Calibri"/>
        <x:family val="2"/>
        <x:scheme val="minor"/>
      </x:rPr>
      <x:t>material title</x:t>
    </x:r>
    <x:r>
      <x:rPr>
        <x:sz val="9"/>
        <x:color theme="1"/>
        <x:rFont val="Calibri"/>
        <x:family val="2"/>
        <x:scheme val="minor"/>
      </x:rPr>
      <x:t>&gt; Title of the material
&lt;</x:t>
    </x:r>
    <x:r>
      <x:rPr>
        <x:b/>
        <x:sz val="9"/>
        <x:color theme="1"/>
        <x:rFont val="Calibri"/>
        <x:family val="2"/>
        <x:scheme val="minor"/>
      </x:rPr>
      <x:t>author</x:t>
    </x:r>
    <x:r>
      <x:rPr>
        <x:sz val="9"/>
        <x:color theme="1"/>
        <x:rFont val="Calibri"/>
        <x:family val="2"/>
        <x:scheme val="minor"/>
      </x:rPr>
      <x:t>&gt; Author of the material
&lt;</x:t>
    </x:r>
    <x:r>
      <x:rPr>
        <x:b/>
        <x:sz val="9"/>
        <x:color theme="1"/>
        <x:rFont val="Calibri"/>
        <x:family val="2"/>
        <x:scheme val="minor"/>
      </x:rPr>
      <x:t>GMB</x:t>
    </x:r>
    <x:r>
      <x:rPr>
        <x:sz val="9"/>
        <x:color theme="1"/>
        <x:rFont val="Calibri"/>
        <x:family val="2"/>
        <x:scheme val="minor"/>
      </x:rPr>
      <x:t>&gt; contains general materialebetegnelse from danMARC2 field 009 subfield a
&lt;</x:t>
    </x:r>
    <x:r>
      <x:rPr>
        <x:b/>
        <x:sz val="9"/>
        <x:color theme="1"/>
        <x:rFont val="Calibri"/>
        <x:family val="2"/>
        <x:scheme val="minor"/>
      </x:rPr>
      <x:t>SMB</x:t>
    </x:r>
    <x:r>
      <x:rPr>
        <x:sz val="9"/>
        <x:color theme="1"/>
        <x:rFont val="Calibri"/>
        <x:family val="2"/>
        <x:scheme val="minor"/>
      </x:rPr>
      <x:t>&gt; contains specific materialebetegnelse from danMARC2 field 009 subfield g
&lt;</x:t>
    </x:r>
    <x:r>
      <x:rPr>
        <x:b/>
        <x:sz val="9"/>
        <x:color theme="1"/>
        <x:rFont val="Calibri"/>
        <x:family val="2"/>
        <x:scheme val="minor"/>
      </x:rPr>
      <x:t>dk5</x:t>
    </x:r>
    <x:r>
      <x:rPr>
        <x:sz val="9"/>
        <x:color theme="1"/>
        <x:rFont val="Calibri"/>
        <x:family val="2"/>
        <x:scheme val="minor"/>
      </x:rPr>
      <x:t>&gt; contains the dk5 coding of the item</x:t>
    </x:r>
  </x:si>
  <x:si>
    <x:t>"4934781967%Maks fornyelse nået%20140925%Marco effekten%Adler-Olsen, Jussi%a%xa" - item number is "4934781967", reason is maximum fornyelse nået, due date is 25. September 2014, Title is "Marco effekten", author is "Jussi Adler-Olsen", GMB er "a" which is a text and SMB is "xa" which is micro form.</x:t>
  </x:si>
  <x:si>
    <x:t>Date of birth in the format YYYYMMDD, if the patron is a person loaner with a social security number registered as a loaner identifier/card. Otherwise the birth date is not known and the field will not be present.</x:t>
  </x:si>
  <x:si>
    <x:t>&lt;last page&gt;</x:t>
  </x:si>
  <x:si>
    <x:t>FieldName</x:t>
  </x:si>
  <x:si>
    <x:t>FieldID</x:t>
  </x:si>
  <x:si>
    <x:t>Format</x:t>
  </x:si>
  <x:si>
    <x:t>Pattern</x:t>
  </x:si>
  <x:si>
    <x:t>1-char</x:t>
  </x:si>
  <x:si>
    <x:t>Y|N</x:t>
  </x:si>
  <x:si>
    <x:t>YYYYMMDD</x:t>
  </x:si>
  <x:si>
    <x:t>changed items</x:t>
  </x:si>
  <x:si>
    <x:t>4-char</x:t>
  </x:si>
  <x:si>
    <x:t>0000-9999</x:t>
  </x:si>
  <x:si>
    <x:t>checkin ok</x:t>
  </x:si>
  <x:si>
    <x:t>2-char</x:t>
  </x:si>
  <x:si>
    <x:t>enum</x:t>
  </x:si>
  <x:si>
    <x:t>3-char</x:t>
  </x:si>
  <x:si>
    <x:t>18-char</x:t>
  </x:si>
  <x:si>
    <x:t>YYYYMMDDZZZZHHMMSS</x:t>
  </x:si>
  <x:si>
    <x:t>Y|N|U</x:t>
  </x:si>
  <x:si>
    <x:t>+|-|*</x:t>
  </x:si>
  <x:si>
    <x:t>000-999</x:t>
  </x:si>
  <x:si>
    <x:t>0|1</x:t>
  </x:si>
  <x:si>
    <x:t>14-char</x:t>
  </x:si>
  <x:si>
    <x:t>Y|N-array</x:t>
  </x:si>
  <x:si>
    <x:t>10-char</x:t>
  </x:si>
  <x:si>
    <x:t>titel identifier</x:t>
  </x:si>
  <x:si>
    <x:t>???</x:t>
  </x:si>
  <x:si>
    <x:r>
      <x:t>Contains information about fine and material. Some structure has been on the use of this field. The default contents is as follows (elements are separated by "%"): 
&lt;</x:t>
    </x:r>
    <x:r>
      <x:rPr>
        <x:b/>
        <x:sz val="9"/>
        <x:color rgb="FF000000"/>
        <x:rFont val="Calibri"/>
        <x:scheme val="minor"/>
      </x:rPr>
      <x:t>item identifier</x:t>
    </x:r>
    <x:r>
      <x:rPr>
        <x:sz val="9"/>
        <x:color rgb="FF000000"/>
        <x:rFont val="Calibri"/>
        <x:scheme val="minor"/>
      </x:rPr>
      <x:t>&gt; Material number
&lt;</x:t>
    </x:r>
    <x:r>
      <x:rPr>
        <x:b/>
        <x:sz val="9"/>
        <x:color rgb="FF000000"/>
        <x:rFont val="Calibri"/>
        <x:scheme val="minor"/>
      </x:rPr>
      <x:t>fine identififer</x:t>
    </x:r>
    <x:r>
      <x:rPr>
        <x:sz val="9"/>
        <x:color rgb="FF000000"/>
        <x:rFont val="Calibri"/>
        <x:scheme val="minor"/>
      </x:rPr>
      <x:t>&gt;
&lt;</x:t>
    </x:r>
    <x:r>
      <x:rPr>
        <x:b/>
        <x:sz val="9"/>
        <x:color rgb="FF000000"/>
        <x:rFont val="Calibri"/>
        <x:scheme val="minor"/>
      </x:rPr>
      <x:t>fine date</x:t>
    </x:r>
    <x:r>
      <x:rPr>
        <x:sz val="9"/>
        <x:color rgb="FF000000"/>
        <x:rFont val="Calibri"/>
        <x:scheme val="minor"/>
      </x:rPr>
      <x:t>&gt; contains date fine was made. Format: YYYYMMDD.
&lt;</x:t>
    </x:r>
    <x:r>
      <x:rPr>
        <x:b/>
        <x:sz val="9"/>
        <x:color rgb="FF000000"/>
        <x:rFont val="Calibri"/>
        <x:scheme val="minor"/>
      </x:rPr>
      <x:t>fine amount</x:t>
    </x:r>
    <x:r>
      <x:rPr>
        <x:sz val="9"/>
        <x:color rgb="FF000000"/>
        <x:rFont val="Calibri"/>
        <x:scheme val="minor"/>
      </x:rPr>
      <x:t>&gt;: contains fine amount
&lt;</x:t>
    </x:r>
    <x:r>
      <x:rPr>
        <x:b/>
        <x:sz val="9"/>
        <x:color rgb="FF000000"/>
        <x:rFont val="Calibri"/>
        <x:scheme val="minor"/>
      </x:rPr>
      <x:t>Material title</x:t>
    </x:r>
    <x:r>
      <x:rPr>
        <x:sz val="9"/>
        <x:color rgb="FF000000"/>
        <x:rFont val="Calibri"/>
        <x:scheme val="minor"/>
      </x:rPr>
      <x:t>&gt; Title of the material
&lt;</x:t>
    </x:r>
    <x:r>
      <x:rPr>
        <x:b/>
        <x:sz val="9"/>
        <x:color rgb="FF000000"/>
        <x:rFont val="Calibri"/>
        <x:scheme val="minor"/>
      </x:rPr>
      <x:t>Author</x:t>
    </x:r>
    <x:r>
      <x:rPr>
        <x:sz val="9"/>
        <x:color rgb="FF000000"/>
        <x:rFont val="Calibri"/>
        <x:scheme val="minor"/>
      </x:rPr>
      <x:t>&gt; Author of the material
&lt;</x:t>
    </x:r>
    <x:r>
      <x:rPr>
        <x:b/>
        <x:sz val="9"/>
        <x:color rgb="FF000000"/>
        <x:rFont val="Calibri"/>
        <x:scheme val="minor"/>
      </x:rPr>
      <x:t>GMB</x:t>
    </x:r>
    <x:r>
      <x:rPr>
        <x:sz val="9"/>
        <x:color rgb="FF000000"/>
        <x:rFont val="Calibri"/>
        <x:scheme val="minor"/>
      </x:rPr>
      <x:t>&gt; contains general materialebetegnelse from danMARC2 field 009 subfield a
&lt;</x:t>
    </x:r>
    <x:r>
      <x:rPr>
        <x:b/>
        <x:sz val="9"/>
        <x:color rgb="FF000000"/>
        <x:rFont val="Calibri"/>
        <x:scheme val="minor"/>
      </x:rPr>
      <x:t>SMB</x:t>
    </x:r>
    <x:r>
      <x:rPr>
        <x:sz val="9"/>
        <x:color rgb="FF000000"/>
        <x:rFont val="Calibri"/>
        <x:scheme val="minor"/>
      </x:rPr>
      <x:t>&gt; contains specific materialebetegnelse from danMARC2 field 009 subfield g
&lt;</x:t>
    </x:r>
    <x:r>
      <x:rPr>
        <x:b/>
        <x:sz val="9"/>
        <x:color rgb="FF000000"/>
        <x:rFont val="Calibri"/>
        <x:scheme val="minor"/>
      </x:rPr>
      <x:t>dk5</x:t>
    </x:r>
    <x:r>
      <x:rPr>
        <x:sz val="9"/>
        <x:color rgb="FF000000"/>
        <x:rFont val="Calibri"/>
        <x:scheme val="minor"/>
      </x:rPr>
      <x:t>&gt; contains the dk5 coding of the item
Note: The contents of this field can be customised in a Cicero configuration.</x:t>
    </x:r>
  </x:si>
  <x:si>
    <x:t>Must contain the Patron's pin code unless the sip2 user is configured to allow requests without the patron pin code</x:t>
  </x:si>
  <x:si>
    <x:t xml:space="preserve">Must be set to "01" (fee payment) or "02" (membership payment). </x:t>
  </x:si>
  <x:si>
    <x:t>This field is required in Cicero LMS. It contains an identifier to a fee which the patron whishes to pay. Leave blank for membership payments.</x:t>
  </x:si>
</x:sst>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3"/>
      <color theme="3"/>
      <name val="Calibri"/>
      <family val="2"/>
      <scheme val="minor"/>
    </font>
    <font>
      <sz val="11"/>
      <color rgb="FF9C0006"/>
      <name val="Calibri"/>
      <family val="2"/>
      <scheme val="minor"/>
    </font>
    <font>
      <i/>
      <sz val="11"/>
      <color theme="1"/>
      <name val="Calibri"/>
      <family val="2"/>
      <scheme val="minor"/>
    </font>
    <font>
      <sz val="11"/>
      <color rgb="FF006100"/>
      <name val="Calibri"/>
      <family val="2"/>
      <scheme val="minor"/>
    </font>
    <font>
      <b/>
      <sz val="11"/>
      <color theme="1"/>
      <name val="Calibri"/>
      <family val="2"/>
      <scheme val="minor"/>
    </font>
    <font>
      <sz val="11"/>
      <color rgb="FF9C6500"/>
      <name val="Calibri"/>
      <family val="2"/>
      <scheme val="minor"/>
    </font>
    <font>
      <i/>
      <sz val="11"/>
      <color rgb="FF9C6500"/>
      <name val="Calibri"/>
      <family val="2"/>
      <scheme val="minor"/>
    </font>
    <font>
      <b/>
      <sz val="13"/>
      <color rgb="FF9C6500"/>
      <name val="Calibri"/>
      <family val="2"/>
      <scheme val="minor"/>
    </font>
    <font>
      <u/>
      <sz val="11"/>
      <color theme="10"/>
      <name val="Calibri"/>
      <family val="2"/>
      <scheme val="minor"/>
    </font>
    <font>
      <b/>
      <sz val="11"/>
      <color theme="3"/>
      <name val="Calibri"/>
      <family val="2"/>
      <scheme val="minor"/>
    </font>
    <font>
      <b/>
      <sz val="11"/>
      <color theme="0" tint="-0.34998626667073579"/>
      <name val="Calibri"/>
      <family val="2"/>
      <scheme val="minor"/>
    </font>
    <font>
      <sz val="11"/>
      <color theme="1"/>
      <name val="Courier"/>
      <family val="3"/>
    </font>
    <font>
      <i/>
      <sz val="9"/>
      <color theme="1"/>
      <name val="Calibri"/>
      <family val="2"/>
      <scheme val="minor"/>
    </font>
    <font>
      <sz val="9"/>
      <color theme="1"/>
      <name val="Calibri"/>
      <family val="2"/>
      <scheme val="minor"/>
    </font>
    <font>
      <i/>
      <sz val="10"/>
      <color theme="1"/>
      <name val="Calibri"/>
      <family val="2"/>
      <scheme val="minor"/>
    </font>
    <font>
      <sz val="10"/>
      <color theme="1"/>
      <name val="Calibri"/>
      <family val="2"/>
      <scheme val="minor"/>
    </font>
    <font>
      <sz val="10"/>
      <color rgb="FF006100"/>
      <name val="Calibri"/>
      <family val="2"/>
      <scheme val="minor"/>
    </font>
    <font>
      <b/>
      <i/>
      <sz val="13"/>
      <color theme="3"/>
      <name val="Calibri"/>
      <family val="2"/>
      <scheme val="minor"/>
    </font>
    <font>
      <sz val="9"/>
      <color rgb="FF9C6500"/>
      <name val="Calibri"/>
      <family val="2"/>
      <scheme val="minor"/>
    </font>
    <font>
      <sz val="9"/>
      <color rgb="FF9C0006"/>
      <name val="Calibri"/>
      <family val="2"/>
      <scheme val="minor"/>
    </font>
    <font>
      <i/>
      <sz val="9"/>
      <color rgb="FF9C6500"/>
      <name val="Calibri"/>
      <family val="2"/>
      <scheme val="minor"/>
    </font>
    <font>
      <b/>
      <sz val="9"/>
      <color theme="1"/>
      <name val="Calibri"/>
      <family val="2"/>
      <scheme val="minor"/>
    </font>
    <font>
      <b/>
      <i/>
      <sz val="18"/>
      <color theme="3"/>
      <name val="Calibri"/>
      <family val="2"/>
      <scheme val="minor"/>
    </font>
    <font>
      <i/>
      <sz val="8"/>
      <color theme="1"/>
      <name val="Calibri"/>
      <family val="2"/>
      <scheme val="minor"/>
    </font>
    <font>
      <sz val="11"/>
      <color rgb="FFFF0000"/>
      <name val="Calibri"/>
      <family val="2"/>
      <scheme val="minor"/>
    </font>
    <font>
      <i/>
      <sz val="9"/>
      <color rgb="FFFF0000"/>
      <name val="Calibri"/>
      <family val="2"/>
      <scheme val="minor"/>
    </font>
    <font>
      <sz val="9"/>
      <color rgb="FFFF0000"/>
      <name val="Calibri"/>
      <family val="2"/>
      <scheme val="minor"/>
    </font>
    <font>
      <sz val="10"/>
      <color rgb="FFFF0000"/>
      <name val="Calibri"/>
      <family val="2"/>
      <scheme val="minor"/>
    </font>
    <font>
      <i/>
      <sz val="9"/>
      <name val="Calibri"/>
      <family val="2"/>
      <scheme val="minor"/>
    </font>
    <font>
      <sz val="9"/>
      <name val="Calibri"/>
      <family val="2"/>
      <scheme val="minor"/>
    </font>
    <font>
      <sz val="9"/>
      <color rgb="FF000000"/>
      <name val="Calibri"/>
      <scheme val="minor"/>
    </font>
    <font>
      <b/>
      <sz val="9"/>
      <color rgb="FF000000"/>
      <name val="Calibri"/>
      <scheme val="minor"/>
    </font>
  </fonts>
  <fills count="6">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theme="0"/>
        <bgColor indexed="64"/>
      </patternFill>
    </fill>
  </fills>
  <borders count="6">
    <border>
      <left/>
      <right/>
      <top/>
      <bottom/>
      <diagonal/>
    </border>
    <border>
      <left/>
      <right/>
      <top/>
      <bottom style="thick">
        <color theme="4" tint="0.499984740745262"/>
      </bottom>
      <diagonal/>
    </border>
    <border>
      <left/>
      <right style="double">
        <color indexed="64"/>
      </right>
      <top/>
      <bottom/>
      <diagonal/>
    </border>
    <border>
      <left/>
      <right/>
      <top/>
      <bottom style="medium">
        <color theme="4" tint="0.39997558519241921"/>
      </bottom>
      <diagonal/>
    </border>
    <border>
      <left/>
      <right style="thin">
        <color theme="0" tint="-0.14999847407452621"/>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7">
    <xf numFmtId="0" fontId="0" fillId="0" borderId="0"/>
    <xf numFmtId="0" fontId="1" fillId="0" borderId="1" applyNumberFormat="0" applyFill="0" applyAlignment="0" applyProtection="0"/>
    <xf numFmtId="0" fontId="2" fillId="2" borderId="0" applyNumberFormat="0" applyBorder="0" applyAlignment="0" applyProtection="0"/>
    <xf numFmtId="0" fontId="4" fillId="3" borderId="0" applyNumberFormat="0" applyBorder="0" applyAlignment="0" applyProtection="0"/>
    <xf numFmtId="0" fontId="6" fillId="4" borderId="0" applyNumberFormat="0" applyBorder="0" applyAlignment="0" applyProtection="0"/>
    <xf numFmtId="0" fontId="9" fillId="0" borderId="0" applyNumberFormat="0" applyFill="0" applyBorder="0" applyAlignment="0" applyProtection="0"/>
    <xf numFmtId="0" fontId="10" fillId="0" borderId="3" applyNumberFormat="0" applyFill="0" applyAlignment="0" applyProtection="0"/>
  </cellStyleXfs>
  <cellXfs count="120">
    <xf numFmtId="0" fontId="0" fillId="0" borderId="0" xfId="0"/>
    <xf numFmtId="0" fontId="3" fillId="0" borderId="0" xfId="0" applyFont="1"/>
    <xf numFmtId="0" fontId="1" fillId="0" borderId="1" xfId="1"/>
    <xf numFmtId="0" fontId="1" fillId="0" borderId="1" xfId="1" applyAlignment="1">
      <alignment horizontal="right"/>
    </xf>
    <xf numFmtId="0" fontId="0" fillId="0" borderId="0" xfId="0" applyAlignment="1">
      <alignment vertical="top"/>
    </xf>
    <xf numFmtId="0" fontId="0" fillId="0" borderId="0" xfId="0" quotePrefix="1" applyAlignment="1">
      <alignment horizontal="left" vertical="top" wrapText="1"/>
    </xf>
    <xf numFmtId="0" fontId="0" fillId="0" borderId="0" xfId="0" applyAlignment="1">
      <alignment horizontal="left" vertical="top" wrapText="1"/>
    </xf>
    <xf numFmtId="0" fontId="3" fillId="0" borderId="0" xfId="0" applyFont="1" applyAlignment="1">
      <alignment vertical="top"/>
    </xf>
    <xf numFmtId="0" fontId="0" fillId="0" borderId="0" xfId="0" applyAlignment="1">
      <alignment horizontal="left" wrapText="1"/>
    </xf>
    <xf numFmtId="0" fontId="3" fillId="0" borderId="0" xfId="0" applyFont="1" applyAlignment="1">
      <alignment horizontal="left" wrapText="1"/>
    </xf>
    <xf numFmtId="0" fontId="0" fillId="0" borderId="0" xfId="0" applyAlignment="1">
      <alignment horizontal="left" vertical="top"/>
    </xf>
    <xf numFmtId="0" fontId="0" fillId="0" borderId="0" xfId="0" applyAlignment="1">
      <alignment vertical="top" wrapText="1"/>
    </xf>
    <xf numFmtId="0" fontId="4" fillId="3" borderId="0" xfId="3"/>
    <xf numFmtId="0" fontId="0" fillId="0" borderId="0" xfId="0" applyAlignment="1">
      <alignment wrapText="1"/>
    </xf>
    <xf numFmtId="0" fontId="3" fillId="0" borderId="0" xfId="0" applyFont="1" applyAlignment="1">
      <alignment horizontal="left" vertical="top" wrapText="1"/>
    </xf>
    <xf numFmtId="0" fontId="6" fillId="4" borderId="0" xfId="4"/>
    <xf numFmtId="0" fontId="9" fillId="0" borderId="0" xfId="5"/>
    <xf numFmtId="0" fontId="10" fillId="0" borderId="3" xfId="6"/>
    <xf numFmtId="0" fontId="11" fillId="0" borderId="3" xfId="6" applyFont="1"/>
    <xf numFmtId="0" fontId="1" fillId="0" borderId="1" xfId="1" applyAlignment="1"/>
    <xf numFmtId="0" fontId="5" fillId="0" borderId="0" xfId="0" applyFont="1"/>
    <xf numFmtId="0" fontId="12" fillId="0" borderId="0" xfId="0" applyFont="1" applyAlignment="1">
      <alignment horizontal="left" indent="1"/>
    </xf>
    <xf numFmtId="0" fontId="12" fillId="0" borderId="0" xfId="0" applyFont="1" applyAlignment="1">
      <alignment horizontal="left" indent="2"/>
    </xf>
    <xf numFmtId="0" fontId="4" fillId="3" borderId="0" xfId="3" applyAlignment="1">
      <alignment horizontal="left" vertical="top" wrapText="1"/>
    </xf>
    <xf numFmtId="0" fontId="4" fillId="3" borderId="0" xfId="3" applyAlignment="1">
      <alignment horizontal="left" wrapText="1"/>
    </xf>
    <xf numFmtId="0" fontId="1" fillId="0" borderId="1" xfId="1" applyAlignment="1">
      <alignment horizontal="left" wrapText="1"/>
    </xf>
    <xf numFmtId="0" fontId="1" fillId="0" borderId="1" xfId="1" quotePrefix="1" applyAlignment="1">
      <alignment horizontal="left" wrapText="1"/>
    </xf>
    <xf numFmtId="0" fontId="0" fillId="0" borderId="0" xfId="0" quotePrefix="1" applyAlignment="1">
      <alignment horizontal="left" wrapText="1"/>
    </xf>
    <xf numFmtId="0" fontId="6" fillId="4" borderId="0" xfId="4" applyAlignment="1">
      <alignment horizontal="left" vertical="top" wrapText="1"/>
    </xf>
    <xf numFmtId="0" fontId="6" fillId="4" borderId="0" xfId="4" applyAlignment="1">
      <alignment horizontal="left" wrapText="1"/>
    </xf>
    <xf numFmtId="0" fontId="13" fillId="0" borderId="0" xfId="0" applyFont="1" applyAlignment="1">
      <alignment horizontal="left" vertical="top" wrapText="1"/>
    </xf>
    <xf numFmtId="0" fontId="14" fillId="0" borderId="0" xfId="0" quotePrefix="1"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left" wrapText="1"/>
    </xf>
    <xf numFmtId="0" fontId="15" fillId="0" borderId="0" xfId="0" applyFont="1" applyAlignment="1">
      <alignment horizontal="left" vertical="top" wrapText="1"/>
    </xf>
    <xf numFmtId="0" fontId="16" fillId="0" borderId="0" xfId="0" quotePrefix="1" applyFont="1" applyAlignment="1">
      <alignment horizontal="left" vertical="top" wrapText="1"/>
    </xf>
    <xf numFmtId="0" fontId="17" fillId="3" borderId="0" xfId="3" applyFont="1" applyAlignment="1">
      <alignment horizontal="left" vertical="top" wrapText="1"/>
    </xf>
    <xf numFmtId="0" fontId="16" fillId="0" borderId="0" xfId="0" applyFont="1" applyAlignment="1">
      <alignment horizontal="left" vertical="top" wrapText="1"/>
    </xf>
    <xf numFmtId="0" fontId="16" fillId="0" borderId="0" xfId="0" applyFont="1" applyAlignment="1">
      <alignment horizontal="left" wrapText="1"/>
    </xf>
    <xf numFmtId="0" fontId="17" fillId="3" borderId="0" xfId="3" applyFont="1" applyAlignment="1">
      <alignment horizontal="left" wrapText="1"/>
    </xf>
    <xf numFmtId="0" fontId="16" fillId="0" borderId="0" xfId="0" quotePrefix="1" applyFont="1" applyAlignment="1">
      <alignment horizontal="left" wrapText="1"/>
    </xf>
    <xf numFmtId="0" fontId="6" fillId="0" borderId="0" xfId="4" applyFill="1"/>
    <xf numFmtId="0" fontId="6" fillId="0" borderId="0" xfId="4" applyFill="1" applyAlignment="1">
      <alignment horizontal="left" vertical="top" wrapText="1"/>
    </xf>
    <xf numFmtId="0" fontId="6" fillId="0" borderId="0" xfId="4" quotePrefix="1" applyNumberFormat="1" applyFill="1" applyAlignment="1">
      <alignment horizontal="left" vertical="top" wrapText="1"/>
    </xf>
    <xf numFmtId="0" fontId="2" fillId="0" borderId="0" xfId="2" applyFill="1" applyAlignment="1">
      <alignment horizontal="left" wrapText="1"/>
    </xf>
    <xf numFmtId="0" fontId="6" fillId="0" borderId="1" xfId="4" applyFill="1" applyBorder="1" applyAlignment="1">
      <alignment horizontal="left" wrapText="1"/>
    </xf>
    <xf numFmtId="0" fontId="1" fillId="0" borderId="1" xfId="1" applyAlignment="1">
      <alignment horizontal="left"/>
    </xf>
    <xf numFmtId="0" fontId="4" fillId="0" borderId="0" xfId="3" applyFill="1"/>
    <xf numFmtId="0" fontId="8" fillId="0" borderId="1" xfId="4" applyFont="1" applyFill="1" applyBorder="1" applyAlignment="1">
      <alignment horizontal="left" wrapText="1"/>
    </xf>
    <xf numFmtId="0" fontId="7" fillId="0" borderId="0" xfId="4" applyFont="1" applyFill="1" applyAlignment="1">
      <alignment horizontal="left" vertical="top" wrapText="1"/>
    </xf>
    <xf numFmtId="0" fontId="6" fillId="0" borderId="0" xfId="4" applyFill="1" applyAlignment="1">
      <alignment horizontal="left" wrapText="1"/>
    </xf>
    <xf numFmtId="0" fontId="6" fillId="0" borderId="0" xfId="4" applyNumberFormat="1" applyFill="1" applyAlignment="1">
      <alignment horizontal="left" vertical="top" wrapText="1"/>
    </xf>
    <xf numFmtId="0" fontId="18" fillId="0" borderId="1" xfId="1" applyFont="1" applyAlignment="1">
      <alignment horizontal="left"/>
    </xf>
    <xf numFmtId="0" fontId="1" fillId="0" borderId="1" xfId="1" applyAlignment="1">
      <alignment horizontal="left" vertical="top"/>
    </xf>
    <xf numFmtId="0" fontId="1" fillId="0" borderId="1" xfId="1" applyFill="1" applyAlignment="1">
      <alignment horizontal="left" wrapText="1"/>
    </xf>
    <xf numFmtId="0" fontId="12" fillId="0" borderId="0" xfId="0" applyFont="1" applyAlignment="1">
      <alignment horizontal="left" wrapText="1" indent="2"/>
    </xf>
    <xf numFmtId="0" fontId="3" fillId="0" borderId="0" xfId="0" applyFont="1" applyAlignment="1">
      <alignment horizontal="right" vertical="top"/>
    </xf>
    <xf numFmtId="0" fontId="0" fillId="0" borderId="0" xfId="0" quotePrefix="1"/>
    <xf numFmtId="0" fontId="19" fillId="4" borderId="0" xfId="4" applyFont="1" applyAlignment="1">
      <alignment horizontal="left" vertical="top" wrapText="1"/>
    </xf>
    <xf numFmtId="0" fontId="19" fillId="4" borderId="0" xfId="4" quotePrefix="1" applyNumberFormat="1" applyFont="1" applyAlignment="1">
      <alignment horizontal="left" vertical="top" wrapText="1"/>
    </xf>
    <xf numFmtId="0" fontId="13" fillId="0" borderId="0" xfId="0" applyFont="1" applyAlignment="1">
      <alignment horizontal="left" wrapText="1"/>
    </xf>
    <xf numFmtId="0" fontId="21" fillId="4" borderId="0" xfId="4" applyFont="1" applyAlignment="1">
      <alignment horizontal="left" vertical="top" wrapText="1"/>
    </xf>
    <xf numFmtId="0" fontId="19" fillId="4" borderId="0" xfId="4" applyFont="1" applyAlignment="1">
      <alignment horizontal="left" wrapText="1"/>
    </xf>
    <xf numFmtId="0" fontId="19" fillId="4" borderId="0" xfId="4" applyNumberFormat="1" applyFont="1" applyAlignment="1">
      <alignment horizontal="left" vertical="top" wrapText="1"/>
    </xf>
    <xf numFmtId="0" fontId="3" fillId="0" borderId="2" xfId="0" applyFont="1" applyBorder="1" applyAlignment="1">
      <alignment horizontal="right"/>
    </xf>
    <xf numFmtId="0" fontId="18" fillId="0" borderId="1" xfId="1" applyFont="1"/>
    <xf numFmtId="0" fontId="15" fillId="0" borderId="0" xfId="0" applyFont="1" applyAlignment="1">
      <alignment horizontal="left" wrapText="1"/>
    </xf>
    <xf numFmtId="0" fontId="18" fillId="0" borderId="1" xfId="1" applyFont="1" applyAlignment="1">
      <alignment horizontal="left" wrapText="1"/>
    </xf>
    <xf numFmtId="0" fontId="7" fillId="0" borderId="0" xfId="4" applyFont="1" applyFill="1" applyAlignment="1">
      <alignment horizontal="left" wrapText="1"/>
    </xf>
    <xf numFmtId="0" fontId="18" fillId="0" borderId="1" xfId="1" applyFont="1" applyAlignment="1">
      <alignment horizontal="left" vertical="top"/>
    </xf>
    <xf numFmtId="0" fontId="14" fillId="0" borderId="0" xfId="0" applyFont="1" applyAlignment="1">
      <alignment horizontal="left" vertical="top"/>
    </xf>
    <xf numFmtId="0" fontId="10" fillId="0" borderId="3" xfId="6" applyFill="1"/>
    <xf numFmtId="0" fontId="1" fillId="0" borderId="1" xfId="1" applyFill="1"/>
    <xf numFmtId="0" fontId="17" fillId="0" borderId="0" xfId="3" applyFont="1" applyFill="1" applyAlignment="1">
      <alignment horizontal="left" vertical="top" wrapText="1"/>
    </xf>
    <xf numFmtId="0" fontId="17" fillId="0" borderId="0" xfId="3" applyFont="1" applyFill="1" applyAlignment="1">
      <alignment horizontal="left" wrapText="1"/>
    </xf>
    <xf numFmtId="0" fontId="4" fillId="0" borderId="0" xfId="3" applyFill="1" applyAlignment="1">
      <alignment horizontal="left" vertical="top" wrapText="1"/>
    </xf>
    <xf numFmtId="0" fontId="4" fillId="0" borderId="0" xfId="3" applyFill="1" applyAlignment="1">
      <alignment horizontal="left" wrapText="1"/>
    </xf>
    <xf numFmtId="0" fontId="20" fillId="0" borderId="0" xfId="2" applyFont="1" applyFill="1" applyAlignment="1">
      <alignment vertical="top"/>
    </xf>
    <xf numFmtId="0" fontId="14" fillId="0" borderId="0" xfId="0" applyFont="1"/>
    <xf numFmtId="0" fontId="20" fillId="0" borderId="0" xfId="2" applyFont="1" applyFill="1"/>
    <xf numFmtId="0" fontId="2" fillId="0" borderId="0" xfId="2" applyFill="1" applyAlignment="1">
      <alignment vertical="top"/>
    </xf>
    <xf numFmtId="0" fontId="2" fillId="0" borderId="0" xfId="2" applyFill="1"/>
    <xf numFmtId="0" fontId="23" fillId="0" borderId="3" xfId="6" applyFont="1"/>
    <xf numFmtId="0" fontId="24" fillId="0" borderId="0" xfId="0" applyFont="1" applyAlignment="1">
      <alignment wrapText="1"/>
    </xf>
    <xf numFmtId="0" fontId="9" fillId="0" borderId="0" xfId="5" applyAlignment="1">
      <alignment horizontal="left" wrapText="1" indent="1"/>
    </xf>
    <xf numFmtId="0" fontId="10" fillId="0" borderId="3" xfId="6" applyAlignment="1">
      <alignment wrapText="1"/>
    </xf>
    <xf numFmtId="0" fontId="1" fillId="0" borderId="1" xfId="1" applyAlignment="1">
      <alignment wrapText="1"/>
    </xf>
    <xf numFmtId="0" fontId="26" fillId="0" borderId="0" xfId="0" applyFont="1" applyAlignment="1">
      <alignment horizontal="left" vertical="top" wrapText="1"/>
    </xf>
    <xf numFmtId="0" fontId="27" fillId="0" borderId="0" xfId="0" applyFont="1" applyAlignment="1">
      <alignment horizontal="left" vertical="top" wrapText="1"/>
    </xf>
    <xf numFmtId="0" fontId="26" fillId="5" borderId="0" xfId="0" applyFont="1" applyFill="1" applyAlignment="1">
      <alignment horizontal="left" vertical="top" wrapText="1"/>
    </xf>
    <xf numFmtId="0" fontId="27" fillId="5" borderId="0" xfId="0" applyFont="1" applyFill="1" applyAlignment="1">
      <alignment horizontal="left" vertical="top" wrapText="1"/>
    </xf>
    <xf numFmtId="0" fontId="27" fillId="0" borderId="0" xfId="0" applyFont="1" applyAlignment="1">
      <alignment horizontal="left" wrapText="1"/>
    </xf>
    <xf numFmtId="0" fontId="28" fillId="3" borderId="0" xfId="3" applyFont="1" applyAlignment="1">
      <alignment horizontal="left" wrapText="1"/>
    </xf>
    <xf numFmtId="0" fontId="25" fillId="3" borderId="0" xfId="3" applyFont="1" applyAlignment="1">
      <alignment horizontal="left" wrapText="1"/>
    </xf>
    <xf numFmtId="0" fontId="26" fillId="0" borderId="0" xfId="0" applyFont="1" applyAlignment="1">
      <alignment horizontal="left" wrapText="1"/>
    </xf>
    <xf numFmtId="0" fontId="25" fillId="3" borderId="0" xfId="3" applyFont="1"/>
    <xf numFmtId="0" fontId="15" fillId="0" borderId="0" xfId="0" applyFont="1" applyAlignment="1">
      <alignment horizontal="center" vertical="top" wrapText="1"/>
    </xf>
    <xf numFmtId="0" fontId="0" fillId="0" borderId="0" xfId="0" applyAlignment="1">
      <alignment horizontal="center"/>
    </xf>
    <xf numFmtId="0" fontId="0" fillId="0" borderId="0" xfId="0" applyAlignment="1">
      <alignment horizontal="center" wrapText="1"/>
    </xf>
    <xf numFmtId="0" fontId="1" fillId="0" borderId="1" xfId="1" applyAlignment="1">
      <alignment horizontal="center" wrapText="1"/>
    </xf>
    <xf numFmtId="0" fontId="16" fillId="0" borderId="0" xfId="0" applyFont="1" applyAlignment="1">
      <alignment horizontal="center" vertical="top" wrapText="1"/>
    </xf>
    <xf numFmtId="0" fontId="0" fillId="0" borderId="0" xfId="0" applyAlignment="1">
      <alignment horizontal="center" vertical="top" wrapText="1"/>
    </xf>
    <xf numFmtId="0" fontId="2" fillId="0" borderId="0" xfId="2" applyFill="1" applyAlignment="1">
      <alignment horizontal="center" wrapText="1"/>
    </xf>
    <xf numFmtId="0" fontId="6" fillId="0" borderId="0" xfId="4" applyFill="1" applyAlignment="1">
      <alignment horizontal="center" vertical="top" wrapText="1"/>
    </xf>
    <xf numFmtId="0" fontId="3" fillId="0" borderId="0" xfId="0" applyFont="1" applyAlignment="1">
      <alignment horizontal="center" wrapText="1"/>
    </xf>
    <xf numFmtId="0" fontId="3" fillId="0" borderId="0" xfId="0" applyFont="1" applyAlignment="1">
      <alignment horizontal="center" vertical="top" wrapText="1"/>
    </xf>
    <xf numFmtId="0" fontId="8" fillId="0" borderId="1" xfId="4" applyFont="1" applyFill="1" applyBorder="1" applyAlignment="1">
      <alignment horizontal="center" wrapText="1"/>
    </xf>
    <xf numFmtId="0" fontId="6" fillId="0" borderId="0" xfId="4" applyFill="1" applyAlignment="1">
      <alignment horizontal="center" wrapText="1"/>
    </xf>
    <xf numFmtId="0" fontId="0" fillId="0" borderId="4" xfId="0" applyBorder="1"/>
    <xf numFmtId="0" fontId="29" fillId="0" borderId="0" xfId="0" applyFont="1" applyAlignment="1">
      <alignment horizontal="left" vertical="top" wrapText="1"/>
    </xf>
    <xf numFmtId="0" fontId="30" fillId="0" borderId="0" xfId="0" applyFont="1" applyAlignment="1">
      <alignment horizontal="left" vertical="top" wrapText="1"/>
    </xf>
    <xf numFmtId="0" fontId="0" fillId="5" borderId="5" xfId="0" applyFill="1" applyBorder="1" applyAlignment="1">
      <alignment horizontal="center"/>
    </xf>
    <xf numFmtId="0" fontId="10" fillId="0" borderId="3" xfId="6" applyAlignment="1">
      <alignment vertical="top"/>
    </xf>
    <xf numFmtId="0" fontId="1" fillId="0" borderId="1" xfId="1" applyAlignment="1">
      <alignment vertical="top"/>
    </xf>
    <xf numFmtId="0" fontId="1" fillId="0" borderId="1" xfId="1" applyAlignment="1">
      <alignment horizontal="left" vertical="top" wrapText="1"/>
    </xf>
    <xf numFmtId="0" fontId="13" fillId="0" borderId="0" xfId="0" applyFont="1"/>
    <xf numFmtId="0" fontId="13" fillId="0" borderId="0" xfId="0" quotePrefix="1" applyFont="1" applyAlignment="1">
      <alignment horizontal="left" vertical="top"/>
    </xf>
    <xf numFmtId="0" fontId="13" fillId="0" borderId="0" xfId="0" quotePrefix="1" applyFont="1" applyAlignment="1">
      <alignment horizontal="left"/>
    </xf>
    <xf numFmtId="0" fontId="13" fillId="0" borderId="0" xfId="0" applyFont="1" applyAlignment="1">
      <alignment wrapText="1"/>
    </xf>
    <xf numFmtId="0" fontId="31" fillId="0" borderId="0" xfId="0" applyFont="1" applyAlignment="1">
      <alignment horizontal="left" vertical="top" wrapText="1"/>
    </xf>
  </cellXfs>
  <cellStyles count="7">
    <cellStyle name="Bad" xfId="2" builtinId="27"/>
    <cellStyle name="Good" xfId="3" builtinId="26"/>
    <cellStyle name="Heading 2" xfId="1" builtinId="17"/>
    <cellStyle name="Heading 3" xfId="6" builtinId="18"/>
    <cellStyle name="Hyperlink" xfId="5" builtinId="8"/>
    <cellStyle name="Neutral" xfId="4"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ields" displayName="Fields" ref="A3:D109" totalsRowShown="0">
  <autoFilter ref="A3:D109" xr:uid="{00000000-0009-0000-0100-000001000000}"/>
  <sortState xmlns:xlrd2="http://schemas.microsoft.com/office/spreadsheetml/2017/richdata2" ref="A2:D106">
    <sortCondition ref="A1:A106"/>
  </sortState>
  <tableColumns count="4">
    <tableColumn id="1" xr3:uid="{00000000-0010-0000-0000-000001000000}" name="FieldName"/>
    <tableColumn id="2" xr3:uid="{00000000-0010-0000-0000-000002000000}" name="FieldID"/>
    <tableColumn id="3" xr3:uid="{00000000-0010-0000-0000-000003000000}" name="Format"/>
    <tableColumn id="4" xr3:uid="{00000000-0010-0000-0000-000004000000}" name="Patter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t.cicero-fbs.com/rest/sip2/%3cagencyId%3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workbookViewId="0">
      <selection activeCell="B30" sqref="B30"/>
    </sheetView>
  </sheetViews>
  <sheetFormatPr defaultRowHeight="15" x14ac:dyDescent="0.25"/>
  <cols>
    <col min="1" max="1" width="11.42578125" customWidth="1"/>
    <col min="2" max="2" width="74.7109375" customWidth="1"/>
  </cols>
  <sheetData>
    <row r="1" spans="1:2" s="17" customFormat="1" ht="24" thickBot="1" x14ac:dyDescent="0.4">
      <c r="A1" s="82"/>
      <c r="B1" s="18" t="s">
        <v>0</v>
      </c>
    </row>
    <row r="3" spans="1:2" x14ac:dyDescent="0.25">
      <c r="A3" s="20" t="s">
        <v>1</v>
      </c>
    </row>
    <row r="4" spans="1:2" ht="105" x14ac:dyDescent="0.25">
      <c r="B4" s="13" t="s">
        <v>2</v>
      </c>
    </row>
    <row r="5" spans="1:2" ht="150" x14ac:dyDescent="0.25">
      <c r="B5" s="6" t="s">
        <v>3</v>
      </c>
    </row>
    <row r="7" spans="1:2" x14ac:dyDescent="0.25">
      <c r="A7" s="20" t="s">
        <v>4</v>
      </c>
    </row>
    <row r="8" spans="1:2" ht="30" x14ac:dyDescent="0.25">
      <c r="B8" s="13" t="s">
        <v>5</v>
      </c>
    </row>
    <row r="9" spans="1:2" ht="30" x14ac:dyDescent="0.25">
      <c r="B9" s="13" t="s">
        <v>6</v>
      </c>
    </row>
    <row r="10" spans="1:2" x14ac:dyDescent="0.25">
      <c r="B10" s="13" t="s">
        <v>7</v>
      </c>
    </row>
    <row r="12" spans="1:2" x14ac:dyDescent="0.25">
      <c r="A12" s="20" t="s">
        <v>8</v>
      </c>
    </row>
    <row r="13" spans="1:2" ht="30" x14ac:dyDescent="0.25">
      <c r="A13" s="4">
        <v>1</v>
      </c>
      <c r="B13" s="11" t="s">
        <v>9</v>
      </c>
    </row>
    <row r="14" spans="1:2" x14ac:dyDescent="0.25">
      <c r="A14" s="4">
        <v>2</v>
      </c>
      <c r="B14" s="4" t="s">
        <v>10</v>
      </c>
    </row>
    <row r="15" spans="1:2" x14ac:dyDescent="0.25">
      <c r="A15" s="4">
        <v>3</v>
      </c>
      <c r="B15" s="4" t="s">
        <v>11</v>
      </c>
    </row>
    <row r="16" spans="1:2" x14ac:dyDescent="0.25">
      <c r="A16" s="4">
        <v>4</v>
      </c>
      <c r="B16" s="4" t="s">
        <v>12</v>
      </c>
    </row>
    <row r="17" spans="1:2" x14ac:dyDescent="0.25">
      <c r="A17" s="56" t="s">
        <v>13</v>
      </c>
      <c r="B17" s="4" t="s">
        <v>14</v>
      </c>
    </row>
  </sheetData>
  <pageMargins left="0.70866141732283472" right="0.70866141732283472" top="0.74803149606299213" bottom="0.74803149606299213" header="0.31496062992125984" footer="0.31496062992125984"/>
  <pageSetup paperSize="9" orientation="portrait"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workbookViewId="0"/>
  </sheetViews>
  <sheetFormatPr defaultRowHeight="15" x14ac:dyDescent="0.25"/>
  <cols>
    <col min="1" max="1" width="10.42578125" bestFit="1" customWidth="1"/>
    <col min="2" max="2" width="70.5703125" customWidth="1"/>
  </cols>
  <sheetData>
    <row r="1" spans="1:2" ht="24" thickBot="1" x14ac:dyDescent="0.4">
      <c r="A1" s="82"/>
      <c r="B1" s="18" t="s">
        <v>0</v>
      </c>
    </row>
    <row r="3" spans="1:2" x14ac:dyDescent="0.25">
      <c r="A3" s="20" t="s">
        <v>15</v>
      </c>
    </row>
    <row r="4" spans="1:2" ht="30" x14ac:dyDescent="0.25">
      <c r="B4" s="6" t="s">
        <v>16</v>
      </c>
    </row>
    <row r="5" spans="1:2" ht="45" x14ac:dyDescent="0.25">
      <c r="B5" s="13" t="s">
        <v>17</v>
      </c>
    </row>
    <row r="6" spans="1:2" x14ac:dyDescent="0.25">
      <c r="B6" s="13"/>
    </row>
    <row r="7" spans="1:2" x14ac:dyDescent="0.25">
      <c r="B7" s="13" t="s">
        <v>18</v>
      </c>
    </row>
    <row r="8" spans="1:2" x14ac:dyDescent="0.25">
      <c r="B8" s="84" t="s">
        <v>19</v>
      </c>
    </row>
    <row r="9" spans="1:2" x14ac:dyDescent="0.25">
      <c r="B9" s="13"/>
    </row>
    <row r="10" spans="1:2" ht="30" x14ac:dyDescent="0.25">
      <c r="B10" s="13" t="s">
        <v>20</v>
      </c>
    </row>
    <row r="11" spans="1:2" x14ac:dyDescent="0.25">
      <c r="B11" s="13"/>
    </row>
    <row r="12" spans="1:2" x14ac:dyDescent="0.25">
      <c r="B12" s="13" t="s">
        <v>21</v>
      </c>
    </row>
    <row r="13" spans="1:2" x14ac:dyDescent="0.25">
      <c r="B13" s="13" t="s">
        <v>22</v>
      </c>
    </row>
    <row r="14" spans="1:2" x14ac:dyDescent="0.25">
      <c r="B14" s="13" t="s">
        <v>23</v>
      </c>
    </row>
    <row r="16" spans="1:2" x14ac:dyDescent="0.25">
      <c r="B16" t="s">
        <v>24</v>
      </c>
    </row>
    <row r="17" spans="2:2" x14ac:dyDescent="0.25">
      <c r="B17" s="21" t="s">
        <v>25</v>
      </c>
    </row>
    <row r="18" spans="2:2" x14ac:dyDescent="0.25">
      <c r="B18" s="22" t="s">
        <v>26</v>
      </c>
    </row>
    <row r="19" spans="2:2" x14ac:dyDescent="0.25">
      <c r="B19" s="21" t="s">
        <v>27</v>
      </c>
    </row>
    <row r="20" spans="2:2" x14ac:dyDescent="0.25">
      <c r="B20" t="s">
        <v>28</v>
      </c>
    </row>
    <row r="23" spans="2:2" x14ac:dyDescent="0.25">
      <c r="B23" t="s">
        <v>29</v>
      </c>
    </row>
    <row r="24" spans="2:2" x14ac:dyDescent="0.25">
      <c r="B24" s="21" t="s">
        <v>30</v>
      </c>
    </row>
    <row r="25" spans="2:2" ht="37.5" x14ac:dyDescent="0.25">
      <c r="B25" s="55" t="s">
        <v>31</v>
      </c>
    </row>
    <row r="26" spans="2:2" x14ac:dyDescent="0.25">
      <c r="B26" s="21" t="s">
        <v>27</v>
      </c>
    </row>
    <row r="28" spans="2:2" x14ac:dyDescent="0.25">
      <c r="B28" t="s">
        <v>32</v>
      </c>
    </row>
    <row r="29" spans="2:2" x14ac:dyDescent="0.25">
      <c r="B29" s="21" t="s">
        <v>30</v>
      </c>
    </row>
    <row r="30" spans="2:2" x14ac:dyDescent="0.25">
      <c r="B30" s="22" t="s">
        <v>33</v>
      </c>
    </row>
    <row r="31" spans="2:2" x14ac:dyDescent="0.25">
      <c r="B31" s="21" t="s">
        <v>27</v>
      </c>
    </row>
  </sheetData>
  <hyperlinks>
    <hyperlink ref="B8" r:id="rId1" xr:uid="{00000000-0004-0000-0100-000000000000}"/>
  </hyperlinks>
  <pageMargins left="0.70866141732283472" right="0.70866141732283472" top="0.74803149606299213" bottom="0.74803149606299213" header="0.31496062992125984" footer="0.31496062992125984"/>
  <pageSetup paperSize="9" orientation="portrait" r:id="rId2"/>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39"/>
  <sheetViews>
    <sheetView tabSelected="1" topLeftCell="A271" zoomScale="115" zoomScaleNormal="115" workbookViewId="0">
      <selection activeCell="B356" sqref="B356"/>
    </sheetView>
  </sheetViews>
  <sheetFormatPr defaultRowHeight="15" x14ac:dyDescent="0.25"/>
  <cols>
    <col min="1" max="1" width="1.140625" customWidth="1"/>
    <col min="2" max="2" width="17.7109375" customWidth="1"/>
    <col min="3" max="3" width="8.5703125" style="1" customWidth="1"/>
    <col min="4" max="4" width="4" style="4" bestFit="1" customWidth="1"/>
    <col min="5" max="5" width="54.42578125" customWidth="1"/>
    <col min="6" max="6" width="1.140625" customWidth="1"/>
    <col min="7" max="7" width="4" bestFit="1" customWidth="1"/>
    <col min="8" max="8" width="37.7109375" customWidth="1"/>
    <col min="9" max="9" width="8.85546875"/>
  </cols>
  <sheetData>
    <row r="1" spans="1:9" s="17" customFormat="1" ht="24" thickBot="1" x14ac:dyDescent="0.4">
      <c r="A1" s="82"/>
      <c r="C1" s="18" t="s">
        <v>0</v>
      </c>
      <c r="D1" s="112"/>
      <c r="F1" s="71"/>
      <c r="I1" s="71"/>
    </row>
    <row r="3" spans="1:9" x14ac:dyDescent="0.25">
      <c r="B3" s="20" t="s">
        <v>34</v>
      </c>
    </row>
    <row r="4" spans="1:9" x14ac:dyDescent="0.25">
      <c r="C4" s="64" t="s">
        <v>35</v>
      </c>
      <c r="E4" s="16" t="str">
        <f>LoginRequest</f>
        <v>Login</v>
      </c>
    </row>
    <row r="5" spans="1:9" x14ac:dyDescent="0.25">
      <c r="C5" s="64"/>
      <c r="E5" s="16" t="str">
        <f>SCStatusRequest</f>
        <v>SC Status</v>
      </c>
    </row>
    <row r="6" spans="1:9" x14ac:dyDescent="0.25">
      <c r="E6" s="16"/>
    </row>
    <row r="7" spans="1:9" x14ac:dyDescent="0.25">
      <c r="C7" s="64" t="s">
        <v>36</v>
      </c>
      <c r="E7" s="16" t="str">
        <f>RequestASCResend</f>
        <v>Request ASC Resend - NOT SUPPORTED</v>
      </c>
    </row>
    <row r="8" spans="1:9" x14ac:dyDescent="0.25">
      <c r="C8" s="64"/>
      <c r="E8" s="16" t="str">
        <f>RetransmitLastMessageRequest</f>
        <v>any message</v>
      </c>
    </row>
    <row r="9" spans="1:9" x14ac:dyDescent="0.25">
      <c r="E9" s="16"/>
    </row>
    <row r="10" spans="1:9" x14ac:dyDescent="0.25">
      <c r="C10" s="64" t="s">
        <v>37</v>
      </c>
      <c r="E10" s="16" t="str">
        <f>PatronStatusRequest</f>
        <v>Patron Status Request</v>
      </c>
    </row>
    <row r="11" spans="1:9" x14ac:dyDescent="0.25">
      <c r="C11" s="64"/>
      <c r="E11" s="16" t="str">
        <f>PatronInformationRequest</f>
        <v>Patron Information</v>
      </c>
    </row>
    <row r="12" spans="1:9" x14ac:dyDescent="0.25">
      <c r="C12" s="64"/>
      <c r="E12" s="16" t="str">
        <f>EndPatronSessionRequest</f>
        <v>End Patron Session</v>
      </c>
    </row>
    <row r="13" spans="1:9" x14ac:dyDescent="0.25">
      <c r="C13" s="64"/>
      <c r="E13" s="16" t="str">
        <f>BlockPatronRequest</f>
        <v>Block Patron</v>
      </c>
    </row>
    <row r="15" spans="1:9" x14ac:dyDescent="0.25">
      <c r="C15" s="64" t="s">
        <v>38</v>
      </c>
      <c r="E15" s="16" t="str">
        <f>FeePaidRequest</f>
        <v>Fee Paid</v>
      </c>
    </row>
    <row r="16" spans="1:9" x14ac:dyDescent="0.25">
      <c r="E16" s="16"/>
    </row>
    <row r="17" spans="1:8" x14ac:dyDescent="0.25">
      <c r="C17" s="64" t="s">
        <v>39</v>
      </c>
      <c r="E17" s="16" t="str">
        <f>CheckinRequest</f>
        <v>Check-in Request</v>
      </c>
    </row>
    <row r="18" spans="1:8" x14ac:dyDescent="0.25">
      <c r="C18" s="64"/>
      <c r="E18" s="16" t="str">
        <f>CheckoutRequest</f>
        <v>Checkout Request</v>
      </c>
    </row>
    <row r="19" spans="1:8" x14ac:dyDescent="0.25">
      <c r="C19" s="64"/>
      <c r="E19" s="16" t="str">
        <f>HoldRequest</f>
        <v>Hold</v>
      </c>
    </row>
    <row r="20" spans="1:8" x14ac:dyDescent="0.25">
      <c r="C20" s="64"/>
      <c r="E20" s="16" t="str">
        <f>RenewRequest</f>
        <v>Renew</v>
      </c>
    </row>
    <row r="21" spans="1:8" x14ac:dyDescent="0.25">
      <c r="C21" s="64"/>
      <c r="E21" s="16" t="str">
        <f>RenewAllRequest</f>
        <v>Renew All</v>
      </c>
    </row>
    <row r="22" spans="1:8" x14ac:dyDescent="0.25">
      <c r="E22" s="16"/>
    </row>
    <row r="23" spans="1:8" x14ac:dyDescent="0.25">
      <c r="C23" s="64" t="s">
        <v>40</v>
      </c>
      <c r="E23" s="16" t="str">
        <f>ItemInformationRequest</f>
        <v>Item Information</v>
      </c>
    </row>
    <row r="25" spans="1:8" x14ac:dyDescent="0.25">
      <c r="C25" s="64" t="s">
        <v>41</v>
      </c>
      <c r="E25" s="16" t="str">
        <f>ItemStatusUpdateRequest</f>
        <v>Item Status Update</v>
      </c>
    </row>
    <row r="26" spans="1:8" x14ac:dyDescent="0.25">
      <c r="C26" s="64"/>
      <c r="E26" s="16" t="str">
        <f>ItemStatusUpdateRequest</f>
        <v>Item Status Update</v>
      </c>
    </row>
    <row r="29" spans="1:8" ht="18" thickBot="1" x14ac:dyDescent="0.35">
      <c r="A29" s="2"/>
      <c r="B29" s="2" t="s">
        <v>42</v>
      </c>
      <c r="C29" s="65"/>
      <c r="D29" s="113"/>
      <c r="E29" s="3"/>
      <c r="F29" s="72"/>
      <c r="G29" s="2"/>
      <c r="H29" s="3"/>
    </row>
    <row r="30" spans="1:8" ht="15.75" thickTop="1" x14ac:dyDescent="0.25">
      <c r="A30" s="12"/>
      <c r="B30" s="30" t="s">
        <v>43</v>
      </c>
      <c r="C30" s="30" t="str">
        <f>LOOKUP(B30,Fields[FieldName],Fields[Format])</f>
        <v>2-char</v>
      </c>
      <c r="D30" s="30"/>
      <c r="E30" s="31">
        <v>23</v>
      </c>
      <c r="F30" s="73"/>
      <c r="G30" s="34"/>
      <c r="H30" s="35"/>
    </row>
    <row r="31" spans="1:8" ht="24" x14ac:dyDescent="0.25">
      <c r="A31" s="12"/>
      <c r="B31" s="30" t="s">
        <v>44</v>
      </c>
      <c r="C31" s="30" t="str">
        <f>LOOKUP(B31,Fields[FieldName],Fields[Format])</f>
        <v>3-char</v>
      </c>
      <c r="D31" s="30"/>
      <c r="E31" s="32" t="s">
        <v>45</v>
      </c>
      <c r="F31" s="73"/>
      <c r="G31" s="96"/>
      <c r="H31" s="37"/>
    </row>
    <row r="32" spans="1:8" x14ac:dyDescent="0.25">
      <c r="A32" s="12"/>
      <c r="B32" s="30" t="s">
        <v>46</v>
      </c>
      <c r="C32" s="30" t="str">
        <f>LOOKUP(B32,Fields[FieldName],Fields[Format])</f>
        <v>18-char</v>
      </c>
      <c r="D32" s="30"/>
      <c r="E32" s="33" t="s">
        <v>47</v>
      </c>
      <c r="F32" s="73"/>
      <c r="G32" s="96"/>
      <c r="H32" s="37"/>
    </row>
    <row r="33" spans="1:8" ht="14.45" customHeight="1" x14ac:dyDescent="0.25">
      <c r="A33" s="12"/>
      <c r="B33" s="30" t="s">
        <v>48</v>
      </c>
      <c r="C33" s="30" t="str">
        <f>LOOKUP(B33,Fields[FieldName],Fields[Format])</f>
        <v>variable</v>
      </c>
      <c r="D33" s="30" t="s">
        <v>49</v>
      </c>
      <c r="E33" s="32" t="s">
        <v>47</v>
      </c>
      <c r="F33" s="73"/>
      <c r="G33" s="96"/>
      <c r="H33" s="37"/>
    </row>
    <row r="34" spans="1:8" ht="14.45" customHeight="1" x14ac:dyDescent="0.25">
      <c r="A34" s="12"/>
      <c r="B34" s="30" t="s">
        <v>50</v>
      </c>
      <c r="C34" s="30" t="str">
        <f>LOOKUP(B34,Fields[FieldName],Fields[Format])</f>
        <v>variable</v>
      </c>
      <c r="D34" s="30" t="s">
        <v>51</v>
      </c>
      <c r="E34" s="32" t="s">
        <v>47</v>
      </c>
      <c r="F34" s="73"/>
      <c r="G34" s="96"/>
      <c r="H34" s="37"/>
    </row>
    <row r="35" spans="1:8" x14ac:dyDescent="0.25">
      <c r="A35" s="12"/>
      <c r="B35" s="87" t="s">
        <v>52</v>
      </c>
      <c r="C35" s="87" t="str">
        <f>LOOKUP(B35,Fields[FieldName],Fields[Format])</f>
        <v>variable</v>
      </c>
      <c r="D35" s="87" t="s">
        <v>53</v>
      </c>
      <c r="E35" s="88" t="s">
        <v>54</v>
      </c>
      <c r="F35" s="73"/>
      <c r="G35" s="96"/>
      <c r="H35" s="37"/>
    </row>
    <row r="36" spans="1:8" x14ac:dyDescent="0.25">
      <c r="A36" s="12"/>
      <c r="B36" s="30" t="s">
        <v>55</v>
      </c>
      <c r="C36" s="30" t="str">
        <f>LOOKUP(B36,Fields[FieldName],Fields[Format])</f>
        <v>variable</v>
      </c>
      <c r="D36" s="30" t="s">
        <v>56</v>
      </c>
      <c r="E36" s="32" t="s">
        <v>47</v>
      </c>
      <c r="F36" s="73"/>
      <c r="G36" s="96"/>
      <c r="H36" s="37"/>
    </row>
    <row r="37" spans="1:8" x14ac:dyDescent="0.25">
      <c r="B37" s="38"/>
      <c r="C37" s="66"/>
      <c r="D37" s="37"/>
      <c r="E37" s="38"/>
      <c r="F37" s="74"/>
      <c r="G37" s="96"/>
      <c r="H37" s="37"/>
    </row>
    <row r="38" spans="1:8" ht="18" thickBot="1" x14ac:dyDescent="0.35">
      <c r="A38" s="2"/>
      <c r="B38" s="53" t="s">
        <v>57</v>
      </c>
      <c r="C38" s="65"/>
      <c r="D38" s="113"/>
      <c r="E38" s="3"/>
      <c r="G38" s="97"/>
    </row>
    <row r="39" spans="1:8" ht="15.75" thickTop="1" x14ac:dyDescent="0.25">
      <c r="A39" s="36"/>
      <c r="B39" s="30" t="s">
        <v>43</v>
      </c>
      <c r="C39" s="30" t="str">
        <f>LOOKUP(B39,Fields[FieldName],Fields[Format])</f>
        <v>2-char</v>
      </c>
      <c r="D39" s="30"/>
      <c r="E39" s="31">
        <v>24</v>
      </c>
      <c r="G39" s="97"/>
    </row>
    <row r="40" spans="1:8" x14ac:dyDescent="0.25">
      <c r="A40" s="36"/>
      <c r="B40" s="30" t="s">
        <v>58</v>
      </c>
      <c r="C40" s="30" t="str">
        <f>LOOKUP(B40,Fields[FieldName],Fields[Format])</f>
        <v>14-char</v>
      </c>
      <c r="D40" s="30"/>
      <c r="E40" s="33" t="s">
        <v>47</v>
      </c>
      <c r="G40" s="97"/>
    </row>
    <row r="41" spans="1:8" ht="24" x14ac:dyDescent="0.25">
      <c r="A41" s="36"/>
      <c r="B41" s="30" t="s">
        <v>44</v>
      </c>
      <c r="C41" s="30" t="str">
        <f>LOOKUP(B41,Fields[FieldName],Fields[Format])</f>
        <v>3-char</v>
      </c>
      <c r="D41" s="30"/>
      <c r="E41" s="32" t="s">
        <v>59</v>
      </c>
      <c r="G41" s="97"/>
    </row>
    <row r="42" spans="1:8" x14ac:dyDescent="0.25">
      <c r="A42" s="36"/>
      <c r="B42" s="30" t="s">
        <v>46</v>
      </c>
      <c r="C42" s="30" t="str">
        <f>LOOKUP(B42,Fields[FieldName],Fields[Format])</f>
        <v>18-char</v>
      </c>
      <c r="D42" s="30"/>
      <c r="E42" s="32" t="s">
        <v>47</v>
      </c>
      <c r="G42" s="97"/>
    </row>
    <row r="43" spans="1:8" ht="14.45" customHeight="1" x14ac:dyDescent="0.25">
      <c r="A43" s="36"/>
      <c r="B43" s="30" t="s">
        <v>48</v>
      </c>
      <c r="C43" s="30" t="str">
        <f>LOOKUP(B43,Fields[FieldName],Fields[Format])</f>
        <v>variable</v>
      </c>
      <c r="D43" s="30" t="s">
        <v>49</v>
      </c>
      <c r="E43" s="32" t="s">
        <v>47</v>
      </c>
      <c r="G43" s="97"/>
    </row>
    <row r="44" spans="1:8" ht="14.45" customHeight="1" x14ac:dyDescent="0.25">
      <c r="A44" s="36"/>
      <c r="B44" s="30" t="s">
        <v>50</v>
      </c>
      <c r="C44" s="30" t="str">
        <f>LOOKUP(B44,Fields[FieldName],Fields[Format])</f>
        <v>variable</v>
      </c>
      <c r="D44" s="30" t="s">
        <v>51</v>
      </c>
      <c r="E44" s="32" t="s">
        <v>47</v>
      </c>
      <c r="G44" s="97"/>
    </row>
    <row r="45" spans="1:8" x14ac:dyDescent="0.25">
      <c r="A45" s="36"/>
      <c r="B45" s="30" t="s">
        <v>60</v>
      </c>
      <c r="C45" s="30" t="str">
        <f>LOOKUP(B45,Fields[FieldName],Fields[Format])</f>
        <v>variable</v>
      </c>
      <c r="D45" s="30" t="s">
        <v>61</v>
      </c>
      <c r="E45" s="32" t="s">
        <v>62</v>
      </c>
      <c r="G45" s="97"/>
    </row>
    <row r="46" spans="1:8" ht="24" x14ac:dyDescent="0.25">
      <c r="A46" s="36"/>
      <c r="B46" s="30" t="s">
        <v>63</v>
      </c>
      <c r="C46" s="30" t="str">
        <f>LOOKUP(B46,Fields[FieldName],Fields[Format])</f>
        <v>1-char</v>
      </c>
      <c r="D46" s="30" t="s">
        <v>64</v>
      </c>
      <c r="E46" s="32" t="s">
        <v>65</v>
      </c>
      <c r="G46" s="97"/>
    </row>
    <row r="47" spans="1:8" ht="36" x14ac:dyDescent="0.25">
      <c r="A47" s="39"/>
      <c r="B47" s="30" t="s">
        <v>66</v>
      </c>
      <c r="C47" s="30" t="str">
        <f>LOOKUP(B47,Fields[FieldName],Fields[Format])</f>
        <v>1-char</v>
      </c>
      <c r="D47" s="30" t="s">
        <v>67</v>
      </c>
      <c r="E47" s="32" t="s">
        <v>68</v>
      </c>
      <c r="G47" s="97"/>
    </row>
    <row r="48" spans="1:8" ht="14.45" customHeight="1" x14ac:dyDescent="0.25">
      <c r="A48" s="39"/>
      <c r="B48" s="87" t="s">
        <v>69</v>
      </c>
      <c r="C48" s="87" t="str">
        <f>LOOKUP(B48,Fields[FieldName],Fields[Format])</f>
        <v>3-char</v>
      </c>
      <c r="D48" s="87" t="s">
        <v>70</v>
      </c>
      <c r="E48" s="88" t="s">
        <v>71</v>
      </c>
      <c r="G48" s="97"/>
    </row>
    <row r="49" spans="1:8" ht="24.75" x14ac:dyDescent="0.25">
      <c r="A49" s="39"/>
      <c r="B49" s="87" t="s">
        <v>72</v>
      </c>
      <c r="C49" s="87" t="str">
        <f>LOOKUP(B49,Fields[FieldName],Fields[Format])</f>
        <v>variable</v>
      </c>
      <c r="D49" s="87" t="s">
        <v>73</v>
      </c>
      <c r="E49" s="91" t="s">
        <v>74</v>
      </c>
      <c r="G49" s="97"/>
    </row>
    <row r="50" spans="1:8" x14ac:dyDescent="0.25">
      <c r="A50" s="39"/>
      <c r="B50" s="89" t="s">
        <v>75</v>
      </c>
      <c r="C50" s="89" t="str">
        <f>LOOKUP(B50,Fields[FieldName],Fields[Format])</f>
        <v>variable</v>
      </c>
      <c r="D50" s="89" t="s">
        <v>76</v>
      </c>
      <c r="E50" s="90" t="s">
        <v>77</v>
      </c>
      <c r="G50" s="97"/>
    </row>
    <row r="51" spans="1:8" ht="14.45" customHeight="1" x14ac:dyDescent="0.25">
      <c r="A51" s="39"/>
      <c r="B51" s="89" t="s">
        <v>78</v>
      </c>
      <c r="C51" s="89" t="str">
        <f>LOOKUP(B51,Fields[FieldName],Fields[Format])</f>
        <v>variable</v>
      </c>
      <c r="D51" s="89" t="s">
        <v>79</v>
      </c>
      <c r="E51" s="90" t="s">
        <v>77</v>
      </c>
      <c r="G51" s="97"/>
    </row>
    <row r="52" spans="1:8" x14ac:dyDescent="0.25">
      <c r="B52" s="33"/>
      <c r="C52" s="60"/>
      <c r="D52" s="32"/>
      <c r="E52" s="33"/>
      <c r="F52" s="8"/>
      <c r="G52" s="98"/>
      <c r="H52" s="8"/>
    </row>
    <row r="53" spans="1:8" ht="18" thickBot="1" x14ac:dyDescent="0.35">
      <c r="A53" s="2"/>
      <c r="B53" s="53" t="s">
        <v>80</v>
      </c>
      <c r="C53" s="67"/>
      <c r="D53" s="114"/>
      <c r="E53" s="25"/>
      <c r="F53" s="54"/>
      <c r="G53" s="99"/>
      <c r="H53" s="25"/>
    </row>
    <row r="54" spans="1:8" ht="15.75" thickTop="1" x14ac:dyDescent="0.25">
      <c r="A54" s="12"/>
      <c r="B54" s="30" t="s">
        <v>43</v>
      </c>
      <c r="C54" s="30" t="str">
        <f>LOOKUP(B54,Fields[FieldName],Fields[Format])</f>
        <v>2-char</v>
      </c>
      <c r="D54" s="30"/>
      <c r="E54" s="32">
        <v>11</v>
      </c>
      <c r="F54" s="73"/>
      <c r="G54" s="96"/>
      <c r="H54" s="35"/>
    </row>
    <row r="55" spans="1:8" ht="36" x14ac:dyDescent="0.25">
      <c r="A55" s="12"/>
      <c r="B55" s="30" t="s">
        <v>81</v>
      </c>
      <c r="C55" s="30" t="str">
        <f>LOOKUP(B55,Fields[FieldName],Fields[Format])</f>
        <v>1-char</v>
      </c>
      <c r="D55" s="30"/>
      <c r="E55" s="32" t="s">
        <v>82</v>
      </c>
      <c r="F55" s="74"/>
      <c r="G55" s="96"/>
      <c r="H55" s="37"/>
    </row>
    <row r="56" spans="1:8" ht="24" x14ac:dyDescent="0.25">
      <c r="A56" s="12"/>
      <c r="B56" s="30" t="s">
        <v>83</v>
      </c>
      <c r="C56" s="30" t="str">
        <f>LOOKUP(B56,Fields[FieldName],Fields[Format])</f>
        <v>1-char</v>
      </c>
      <c r="D56" s="30"/>
      <c r="E56" s="32" t="s">
        <v>84</v>
      </c>
      <c r="F56" s="74"/>
      <c r="G56" s="96"/>
      <c r="H56" s="37"/>
    </row>
    <row r="57" spans="1:8" x14ac:dyDescent="0.25">
      <c r="A57" s="12"/>
      <c r="B57" s="30" t="s">
        <v>46</v>
      </c>
      <c r="C57" s="30" t="str">
        <f>LOOKUP(B57,Fields[FieldName],Fields[Format])</f>
        <v>18-char</v>
      </c>
      <c r="D57" s="30"/>
      <c r="E57" s="32" t="s">
        <v>47</v>
      </c>
      <c r="F57" s="74"/>
      <c r="G57" s="96"/>
      <c r="H57" s="37"/>
    </row>
    <row r="58" spans="1:8" ht="24" x14ac:dyDescent="0.25">
      <c r="A58" s="12"/>
      <c r="B58" s="30" t="s">
        <v>85</v>
      </c>
      <c r="C58" s="30" t="str">
        <f>LOOKUP(B58,Fields[FieldName],Fields[Format])</f>
        <v>18-char</v>
      </c>
      <c r="D58" s="30"/>
      <c r="E58" s="32" t="s">
        <v>86</v>
      </c>
      <c r="F58" s="74"/>
      <c r="G58" s="96"/>
      <c r="H58" s="37"/>
    </row>
    <row r="59" spans="1:8" x14ac:dyDescent="0.25">
      <c r="A59" s="12"/>
      <c r="B59" s="30" t="s">
        <v>48</v>
      </c>
      <c r="C59" s="30" t="str">
        <f>LOOKUP(B59,Fields[FieldName],Fields[Format])</f>
        <v>variable</v>
      </c>
      <c r="D59" s="30" t="s">
        <v>49</v>
      </c>
      <c r="E59" s="32" t="s">
        <v>47</v>
      </c>
      <c r="F59" s="74"/>
      <c r="G59" s="96"/>
      <c r="H59" s="37"/>
    </row>
    <row r="60" spans="1:8" x14ac:dyDescent="0.25">
      <c r="A60" s="12"/>
      <c r="B60" s="30" t="s">
        <v>50</v>
      </c>
      <c r="C60" s="30" t="str">
        <f>LOOKUP(B60,Fields[FieldName],Fields[Format])</f>
        <v>variable</v>
      </c>
      <c r="D60" s="30" t="s">
        <v>51</v>
      </c>
      <c r="E60" s="32" t="s">
        <v>47</v>
      </c>
      <c r="F60" s="74"/>
      <c r="G60" s="96"/>
      <c r="H60" s="37"/>
    </row>
    <row r="61" spans="1:8" x14ac:dyDescent="0.25">
      <c r="A61" s="12"/>
      <c r="B61" s="30" t="s">
        <v>87</v>
      </c>
      <c r="C61" s="30" t="str">
        <f>LOOKUP(B61,Fields[FieldName],Fields[Format])</f>
        <v>variable</v>
      </c>
      <c r="D61" s="30" t="s">
        <v>88</v>
      </c>
      <c r="E61" s="32" t="s">
        <v>89</v>
      </c>
      <c r="F61" s="74"/>
      <c r="G61" s="96"/>
      <c r="H61" s="37"/>
    </row>
    <row r="62" spans="1:8" x14ac:dyDescent="0.25">
      <c r="A62" s="12"/>
      <c r="B62" s="87" t="s">
        <v>52</v>
      </c>
      <c r="C62" s="87" t="str">
        <f>LOOKUP(B62,Fields[FieldName],Fields[Format])</f>
        <v>variable</v>
      </c>
      <c r="D62" s="87" t="s">
        <v>53</v>
      </c>
      <c r="E62" s="88" t="s">
        <v>54</v>
      </c>
      <c r="F62" s="74"/>
      <c r="G62" s="96"/>
      <c r="H62" s="37"/>
    </row>
    <row r="63" spans="1:8" x14ac:dyDescent="0.25">
      <c r="A63" s="12"/>
      <c r="B63" s="87" t="s">
        <v>90</v>
      </c>
      <c r="C63" s="87" t="str">
        <f>LOOKUP(B63,Fields[FieldName],Fields[Format])</f>
        <v>variable</v>
      </c>
      <c r="D63" s="87" t="s">
        <v>91</v>
      </c>
      <c r="E63" s="88" t="s">
        <v>54</v>
      </c>
      <c r="F63" s="74"/>
      <c r="G63" s="96"/>
      <c r="H63" s="37"/>
    </row>
    <row r="64" spans="1:8" x14ac:dyDescent="0.25">
      <c r="A64" s="12"/>
      <c r="B64" s="30" t="s">
        <v>55</v>
      </c>
      <c r="C64" s="30" t="str">
        <f>LOOKUP(B64,Fields[FieldName],Fields[Format])</f>
        <v>variable</v>
      </c>
      <c r="D64" s="30" t="s">
        <v>56</v>
      </c>
      <c r="E64" s="32" t="s">
        <v>47</v>
      </c>
      <c r="F64" s="74"/>
      <c r="G64" s="96"/>
      <c r="H64" s="37"/>
    </row>
    <row r="65" spans="1:8" x14ac:dyDescent="0.25">
      <c r="A65" s="12"/>
      <c r="B65" s="87" t="s">
        <v>92</v>
      </c>
      <c r="C65" s="87" t="str">
        <f>LOOKUP(B65,Fields[FieldName],Fields[Format])</f>
        <v>18-char</v>
      </c>
      <c r="D65" s="87" t="s">
        <v>93</v>
      </c>
      <c r="E65" s="88" t="s">
        <v>94</v>
      </c>
      <c r="F65" s="74"/>
      <c r="G65" s="96"/>
      <c r="H65" s="37"/>
    </row>
    <row r="66" spans="1:8" ht="24" x14ac:dyDescent="0.25">
      <c r="A66" s="12"/>
      <c r="B66" s="87" t="s">
        <v>95</v>
      </c>
      <c r="C66" s="87" t="str">
        <f>LOOKUP(B66,Fields[FieldName],Fields[Format])</f>
        <v>1-char</v>
      </c>
      <c r="D66" s="87" t="s">
        <v>96</v>
      </c>
      <c r="E66" s="88" t="s">
        <v>97</v>
      </c>
      <c r="F66" s="74"/>
      <c r="G66" s="96"/>
      <c r="H66" s="37"/>
    </row>
    <row r="67" spans="1:8" x14ac:dyDescent="0.25">
      <c r="B67" s="34"/>
      <c r="C67" s="34"/>
      <c r="D67" s="34"/>
      <c r="E67" s="38"/>
      <c r="F67" s="74"/>
      <c r="G67" s="96"/>
      <c r="H67" s="37"/>
    </row>
    <row r="68" spans="1:8" ht="18" thickBot="1" x14ac:dyDescent="0.35">
      <c r="A68" s="25"/>
      <c r="B68" s="53" t="s">
        <v>98</v>
      </c>
      <c r="C68" s="67"/>
      <c r="D68" s="114"/>
      <c r="E68" s="25"/>
      <c r="G68" s="97"/>
    </row>
    <row r="69" spans="1:8" ht="15.75" thickTop="1" x14ac:dyDescent="0.25">
      <c r="A69" s="36"/>
      <c r="B69" s="30" t="s">
        <v>43</v>
      </c>
      <c r="C69" s="30" t="str">
        <f>LOOKUP(B69,Fields[FieldName],Fields[Format])</f>
        <v>2-char</v>
      </c>
      <c r="D69" s="30"/>
      <c r="E69" s="31">
        <v>12</v>
      </c>
      <c r="G69" s="97"/>
    </row>
    <row r="70" spans="1:8" x14ac:dyDescent="0.25">
      <c r="A70" s="39"/>
      <c r="B70" s="30" t="s">
        <v>99</v>
      </c>
      <c r="C70" s="30" t="str">
        <f>LOOKUP(B70,Fields[FieldName],Fields[Format])</f>
        <v>1-char</v>
      </c>
      <c r="D70" s="30"/>
      <c r="E70" s="32" t="s">
        <v>100</v>
      </c>
      <c r="G70" s="111"/>
    </row>
    <row r="71" spans="1:8" ht="24" x14ac:dyDescent="0.25">
      <c r="A71" s="39"/>
      <c r="B71" s="30" t="s">
        <v>101</v>
      </c>
      <c r="C71" s="30" t="str">
        <f>LOOKUP(B71,Fields[FieldName],Fields[Format])</f>
        <v>1-char</v>
      </c>
      <c r="D71" s="30"/>
      <c r="E71" s="32" t="s">
        <v>102</v>
      </c>
      <c r="G71" s="97"/>
    </row>
    <row r="72" spans="1:8" x14ac:dyDescent="0.25">
      <c r="A72" s="39"/>
      <c r="B72" s="30" t="s">
        <v>103</v>
      </c>
      <c r="C72" s="30" t="str">
        <f>LOOKUP(B72,Fields[FieldName],Fields[Format])</f>
        <v>1-char</v>
      </c>
      <c r="D72" s="30"/>
      <c r="E72" s="32" t="s">
        <v>104</v>
      </c>
      <c r="G72" s="97"/>
    </row>
    <row r="73" spans="1:8" x14ac:dyDescent="0.25">
      <c r="A73" s="39"/>
      <c r="B73" s="30" t="s">
        <v>105</v>
      </c>
      <c r="C73" s="30" t="str">
        <f>LOOKUP(B73,Fields[FieldName],Fields[Format])</f>
        <v>1-char</v>
      </c>
      <c r="D73" s="30"/>
      <c r="E73" s="32" t="s">
        <v>47</v>
      </c>
      <c r="G73" s="97"/>
    </row>
    <row r="74" spans="1:8" x14ac:dyDescent="0.25">
      <c r="A74" s="39"/>
      <c r="B74" s="30" t="s">
        <v>46</v>
      </c>
      <c r="C74" s="30" t="str">
        <f>LOOKUP(B74,Fields[FieldName],Fields[Format])</f>
        <v>18-char</v>
      </c>
      <c r="D74" s="30"/>
      <c r="E74" s="32" t="s">
        <v>47</v>
      </c>
      <c r="G74" s="97"/>
    </row>
    <row r="75" spans="1:8" x14ac:dyDescent="0.25">
      <c r="A75" s="39"/>
      <c r="B75" s="30" t="s">
        <v>48</v>
      </c>
      <c r="C75" s="30" t="str">
        <f>LOOKUP(B75,Fields[FieldName],Fields[Format])</f>
        <v>variable</v>
      </c>
      <c r="D75" s="30" t="s">
        <v>49</v>
      </c>
      <c r="E75" s="32" t="s">
        <v>47</v>
      </c>
      <c r="G75" s="97"/>
    </row>
    <row r="76" spans="1:8" x14ac:dyDescent="0.25">
      <c r="A76" s="39"/>
      <c r="B76" s="30" t="s">
        <v>50</v>
      </c>
      <c r="C76" s="30" t="str">
        <f>LOOKUP(B76,Fields[FieldName],Fields[Format])</f>
        <v>variable</v>
      </c>
      <c r="D76" s="30" t="s">
        <v>51</v>
      </c>
      <c r="E76" s="32" t="s">
        <v>47</v>
      </c>
      <c r="G76" s="97"/>
    </row>
    <row r="77" spans="1:8" x14ac:dyDescent="0.25">
      <c r="A77" s="39"/>
      <c r="B77" s="30" t="s">
        <v>87</v>
      </c>
      <c r="C77" s="30" t="str">
        <f>LOOKUP(B77,Fields[FieldName],Fields[Format])</f>
        <v>variable</v>
      </c>
      <c r="D77" s="30" t="s">
        <v>88</v>
      </c>
      <c r="E77" s="32" t="s">
        <v>106</v>
      </c>
      <c r="G77" s="97"/>
    </row>
    <row r="78" spans="1:8" ht="24" x14ac:dyDescent="0.25">
      <c r="A78" s="39"/>
      <c r="B78" s="30" t="s">
        <v>107</v>
      </c>
      <c r="C78" s="30" t="str">
        <f>LOOKUP(B78,Fields[FieldName],Fields[Format])</f>
        <v>variable</v>
      </c>
      <c r="D78" s="30" t="s">
        <v>108</v>
      </c>
      <c r="E78" s="32" t="s">
        <v>109</v>
      </c>
      <c r="G78" s="97"/>
    </row>
    <row r="79" spans="1:8" ht="36" x14ac:dyDescent="0.25">
      <c r="A79" s="39"/>
      <c r="B79" s="30" t="s">
        <v>110</v>
      </c>
      <c r="C79" s="30" t="str">
        <f>LOOKUP(B79,Fields[FieldName],Fields[Format])</f>
        <v>variable</v>
      </c>
      <c r="D79" s="30" t="s">
        <v>111</v>
      </c>
      <c r="E79" s="32" t="s">
        <v>112</v>
      </c>
      <c r="G79" s="97"/>
    </row>
    <row r="80" spans="1:8" x14ac:dyDescent="0.25">
      <c r="A80" s="39"/>
      <c r="B80" s="87" t="s">
        <v>113</v>
      </c>
      <c r="C80" s="87" t="str">
        <f>LOOKUP(B80,Fields[FieldName],Fields[Format])</f>
        <v>2-char</v>
      </c>
      <c r="D80" s="87" t="s">
        <v>114</v>
      </c>
      <c r="E80" s="88" t="s">
        <v>77</v>
      </c>
      <c r="G80" s="97"/>
    </row>
    <row r="81" spans="1:8" x14ac:dyDescent="0.25">
      <c r="A81" s="39"/>
      <c r="B81" s="87" t="s">
        <v>115</v>
      </c>
      <c r="C81" s="87" t="str">
        <f>LOOKUP(B81,Fields[FieldName],Fields[Format])</f>
        <v>1-char</v>
      </c>
      <c r="D81" s="87" t="s">
        <v>116</v>
      </c>
      <c r="E81" s="88" t="s">
        <v>77</v>
      </c>
      <c r="G81" s="97"/>
    </row>
    <row r="82" spans="1:8" x14ac:dyDescent="0.25">
      <c r="A82" s="39"/>
      <c r="B82" s="87" t="s">
        <v>69</v>
      </c>
      <c r="C82" s="87" t="str">
        <f>LOOKUP(B82,Fields[FieldName],Fields[Format])</f>
        <v>3-char</v>
      </c>
      <c r="D82" s="87" t="s">
        <v>70</v>
      </c>
      <c r="E82" s="88" t="s">
        <v>77</v>
      </c>
      <c r="G82" s="97"/>
    </row>
    <row r="83" spans="1:8" x14ac:dyDescent="0.25">
      <c r="A83" s="39"/>
      <c r="B83" s="87" t="s">
        <v>72</v>
      </c>
      <c r="C83" s="87" t="str">
        <f>LOOKUP(B83,Fields[FieldName],Fields[Format])</f>
        <v>variable</v>
      </c>
      <c r="D83" s="87" t="s">
        <v>73</v>
      </c>
      <c r="E83" s="88" t="s">
        <v>77</v>
      </c>
      <c r="G83" s="97"/>
    </row>
    <row r="84" spans="1:8" x14ac:dyDescent="0.25">
      <c r="A84" s="39"/>
      <c r="B84" s="87" t="s">
        <v>117</v>
      </c>
      <c r="C84" s="87" t="str">
        <f>LOOKUP(B84,Fields[FieldName],Fields[Format])</f>
        <v>3-char</v>
      </c>
      <c r="D84" s="87" t="s">
        <v>118</v>
      </c>
      <c r="E84" s="88" t="s">
        <v>77</v>
      </c>
      <c r="G84" s="97"/>
    </row>
    <row r="85" spans="1:8" x14ac:dyDescent="0.25">
      <c r="A85" s="39"/>
      <c r="B85" s="30" t="s">
        <v>90</v>
      </c>
      <c r="C85" s="30" t="str">
        <f>LOOKUP(B85,Fields[FieldName],Fields[Format])</f>
        <v>variable</v>
      </c>
      <c r="D85" s="30" t="s">
        <v>91</v>
      </c>
      <c r="E85" s="32" t="s">
        <v>47</v>
      </c>
      <c r="G85" s="97"/>
    </row>
    <row r="86" spans="1:8" x14ac:dyDescent="0.25">
      <c r="A86" s="39"/>
      <c r="B86" s="30" t="s">
        <v>119</v>
      </c>
      <c r="C86" s="30" t="str">
        <f>LOOKUP(B86,Fields[FieldName],Fields[Format])</f>
        <v>variable</v>
      </c>
      <c r="D86" s="30" t="s">
        <v>120</v>
      </c>
      <c r="E86" s="32" t="s">
        <v>121</v>
      </c>
      <c r="G86" s="97"/>
    </row>
    <row r="87" spans="1:8" ht="36" x14ac:dyDescent="0.25">
      <c r="A87" s="39"/>
      <c r="B87" s="30" t="s">
        <v>75</v>
      </c>
      <c r="C87" s="30" t="str">
        <f>LOOKUP(B87,Fields[FieldName],Fields[Format])</f>
        <v>variable</v>
      </c>
      <c r="D87" s="30" t="s">
        <v>76</v>
      </c>
      <c r="E87" s="32" t="s">
        <v>122</v>
      </c>
      <c r="G87" s="97"/>
    </row>
    <row r="88" spans="1:8" x14ac:dyDescent="0.25">
      <c r="A88" s="92"/>
      <c r="B88" s="87" t="s">
        <v>78</v>
      </c>
      <c r="C88" s="87" t="str">
        <f>LOOKUP(B88,Fields[FieldName],Fields[Format])</f>
        <v>variable</v>
      </c>
      <c r="D88" s="87" t="s">
        <v>79</v>
      </c>
      <c r="E88" s="88" t="s">
        <v>77</v>
      </c>
      <c r="G88" s="97"/>
    </row>
    <row r="89" spans="1:8" x14ac:dyDescent="0.25">
      <c r="B89" s="8"/>
      <c r="C89" s="9"/>
      <c r="D89" s="6"/>
      <c r="E89" s="8"/>
      <c r="F89" s="8"/>
      <c r="G89" s="98"/>
      <c r="H89" s="8"/>
    </row>
    <row r="90" spans="1:8" ht="18" thickBot="1" x14ac:dyDescent="0.35">
      <c r="A90" s="2"/>
      <c r="B90" s="53" t="s">
        <v>123</v>
      </c>
      <c r="C90" s="67"/>
      <c r="D90" s="114"/>
      <c r="E90" s="26"/>
      <c r="F90" s="54"/>
      <c r="G90" s="99"/>
      <c r="H90" s="25"/>
    </row>
    <row r="91" spans="1:8" ht="15.75" thickTop="1" x14ac:dyDescent="0.25">
      <c r="A91" s="12"/>
      <c r="B91" s="30" t="s">
        <v>43</v>
      </c>
      <c r="C91" s="30" t="str">
        <f>LOOKUP(B91,Fields[FieldName],Fields[Format])</f>
        <v>2-char</v>
      </c>
      <c r="D91" s="30"/>
      <c r="E91" s="31" t="s">
        <v>124</v>
      </c>
      <c r="F91" s="73"/>
      <c r="G91" s="96"/>
      <c r="H91" s="35"/>
    </row>
    <row r="92" spans="1:8" ht="24.75" x14ac:dyDescent="0.25">
      <c r="A92" s="12"/>
      <c r="B92" s="30" t="s">
        <v>83</v>
      </c>
      <c r="C92" s="30" t="str">
        <f>LOOKUP(B92,Fields[FieldName],Fields[Format])</f>
        <v>1-char</v>
      </c>
      <c r="D92" s="30"/>
      <c r="E92" s="33" t="s">
        <v>125</v>
      </c>
      <c r="F92" s="73"/>
      <c r="G92" s="100"/>
      <c r="H92" s="37"/>
    </row>
    <row r="93" spans="1:8" x14ac:dyDescent="0.25">
      <c r="A93" s="12"/>
      <c r="B93" s="30" t="s">
        <v>46</v>
      </c>
      <c r="C93" s="30" t="str">
        <f>LOOKUP(B93,Fields[FieldName],Fields[Format])</f>
        <v>18-char</v>
      </c>
      <c r="D93" s="30"/>
      <c r="E93" s="32" t="s">
        <v>47</v>
      </c>
      <c r="F93" s="74"/>
      <c r="G93" s="100"/>
      <c r="H93" s="37"/>
    </row>
    <row r="94" spans="1:8" ht="24" x14ac:dyDescent="0.25">
      <c r="A94" s="12"/>
      <c r="B94" s="30" t="s">
        <v>126</v>
      </c>
      <c r="C94" s="30" t="str">
        <f>LOOKUP(B94,Fields[FieldName],Fields[Format])</f>
        <v>18-char</v>
      </c>
      <c r="D94" s="30"/>
      <c r="E94" s="32" t="s">
        <v>127</v>
      </c>
      <c r="F94" s="73"/>
      <c r="G94" s="100"/>
      <c r="H94" s="37"/>
    </row>
    <row r="95" spans="1:8" x14ac:dyDescent="0.25">
      <c r="A95" s="12"/>
      <c r="B95" s="30" t="s">
        <v>128</v>
      </c>
      <c r="C95" s="30" t="str">
        <f>LOOKUP(B95,Fields[FieldName],Fields[Format])</f>
        <v>variable</v>
      </c>
      <c r="D95" s="30" t="s">
        <v>129</v>
      </c>
      <c r="E95" s="32" t="s">
        <v>130</v>
      </c>
      <c r="F95" s="73"/>
      <c r="G95" s="100"/>
      <c r="H95" s="37"/>
    </row>
    <row r="96" spans="1:8" x14ac:dyDescent="0.25">
      <c r="A96" s="12"/>
      <c r="B96" s="30" t="s">
        <v>48</v>
      </c>
      <c r="C96" s="30" t="str">
        <f>LOOKUP(B96,Fields[FieldName],Fields[Format])</f>
        <v>variable</v>
      </c>
      <c r="D96" s="30" t="s">
        <v>49</v>
      </c>
      <c r="E96" s="32" t="s">
        <v>47</v>
      </c>
      <c r="F96" s="73"/>
      <c r="G96" s="100"/>
      <c r="H96" s="37"/>
    </row>
    <row r="97" spans="1:8" x14ac:dyDescent="0.25">
      <c r="A97" s="12"/>
      <c r="B97" s="30" t="s">
        <v>87</v>
      </c>
      <c r="C97" s="30" t="str">
        <f>LOOKUP(B97,Fields[FieldName],Fields[Format])</f>
        <v>variable</v>
      </c>
      <c r="D97" s="30" t="s">
        <v>88</v>
      </c>
      <c r="E97" s="32" t="s">
        <v>131</v>
      </c>
      <c r="F97" s="73"/>
      <c r="G97" s="100"/>
      <c r="H97" s="37"/>
    </row>
    <row r="98" spans="1:8" x14ac:dyDescent="0.25">
      <c r="A98" s="12"/>
      <c r="B98" s="87" t="s">
        <v>52</v>
      </c>
      <c r="C98" s="87" t="str">
        <f>LOOKUP(B98,Fields[FieldName],Fields[Format])</f>
        <v>variable</v>
      </c>
      <c r="D98" s="87" t="s">
        <v>53</v>
      </c>
      <c r="E98" s="88" t="s">
        <v>54</v>
      </c>
      <c r="F98" s="73"/>
      <c r="G98" s="100"/>
      <c r="H98" s="37"/>
    </row>
    <row r="99" spans="1:8" x14ac:dyDescent="0.25">
      <c r="A99" s="12"/>
      <c r="B99" s="87" t="s">
        <v>90</v>
      </c>
      <c r="C99" s="87" t="str">
        <f>LOOKUP(B99,Fields[FieldName],Fields[Format])</f>
        <v>variable</v>
      </c>
      <c r="D99" s="87" t="s">
        <v>91</v>
      </c>
      <c r="E99" s="88" t="s">
        <v>54</v>
      </c>
      <c r="F99" s="73"/>
      <c r="G99" s="100"/>
      <c r="H99" s="37"/>
    </row>
    <row r="100" spans="1:8" ht="24" x14ac:dyDescent="0.25">
      <c r="A100" s="12"/>
      <c r="B100" s="30" t="s">
        <v>95</v>
      </c>
      <c r="C100" s="30" t="str">
        <f>LOOKUP(B100,Fields[FieldName],Fields[Format])</f>
        <v>1-char</v>
      </c>
      <c r="D100" s="30" t="s">
        <v>96</v>
      </c>
      <c r="E100" s="32" t="s">
        <v>132</v>
      </c>
      <c r="F100" s="73"/>
      <c r="G100" s="100"/>
      <c r="H100" s="37"/>
    </row>
    <row r="101" spans="1:8" x14ac:dyDescent="0.25">
      <c r="B101" s="38"/>
      <c r="C101" s="66"/>
      <c r="D101" s="37"/>
      <c r="E101" s="40"/>
      <c r="F101" s="74"/>
      <c r="G101" s="100"/>
      <c r="H101" s="37"/>
    </row>
    <row r="102" spans="1:8" ht="18" thickBot="1" x14ac:dyDescent="0.35">
      <c r="A102" s="25"/>
      <c r="B102" s="53" t="s">
        <v>133</v>
      </c>
      <c r="C102" s="67"/>
      <c r="D102" s="114"/>
      <c r="E102" s="25"/>
      <c r="G102" s="97"/>
    </row>
    <row r="103" spans="1:8" ht="15.75" thickTop="1" x14ac:dyDescent="0.25">
      <c r="A103" s="36"/>
      <c r="B103" s="30" t="s">
        <v>43</v>
      </c>
      <c r="C103" s="30" t="str">
        <f>LOOKUP(B103,Fields[FieldName],Fields[Format])</f>
        <v>2-char</v>
      </c>
      <c r="D103" s="30"/>
      <c r="E103" s="31">
        <v>10</v>
      </c>
      <c r="G103" s="97"/>
    </row>
    <row r="104" spans="1:8" x14ac:dyDescent="0.25">
      <c r="A104" s="36"/>
      <c r="B104" s="30" t="s">
        <v>99</v>
      </c>
      <c r="C104" s="30" t="str">
        <f>LOOKUP(B104,Fields[FieldName],Fields[Format])</f>
        <v>1-char</v>
      </c>
      <c r="D104" s="32"/>
      <c r="E104" s="32" t="s">
        <v>134</v>
      </c>
      <c r="G104" s="97"/>
    </row>
    <row r="105" spans="1:8" x14ac:dyDescent="0.25">
      <c r="A105" s="39"/>
      <c r="B105" s="30" t="s">
        <v>135</v>
      </c>
      <c r="C105" s="30" t="str">
        <f>LOOKUP(B105,Fields[FieldName],Fields[Format])</f>
        <v>1-char</v>
      </c>
      <c r="D105" s="32"/>
      <c r="E105" s="32" t="s">
        <v>47</v>
      </c>
      <c r="G105" s="97"/>
    </row>
    <row r="106" spans="1:8" x14ac:dyDescent="0.25">
      <c r="A106" s="36"/>
      <c r="B106" s="30" t="s">
        <v>103</v>
      </c>
      <c r="C106" s="30" t="str">
        <f>LOOKUP(B106,Fields[FieldName],Fields[Format])</f>
        <v>1-char</v>
      </c>
      <c r="D106" s="32"/>
      <c r="E106" s="32" t="s">
        <v>104</v>
      </c>
      <c r="G106" s="97"/>
    </row>
    <row r="107" spans="1:8" ht="24" x14ac:dyDescent="0.25">
      <c r="A107" s="36"/>
      <c r="B107" s="30" t="s">
        <v>136</v>
      </c>
      <c r="C107" s="30" t="str">
        <f>LOOKUP(B107,Fields[FieldName],Fields[Format])</f>
        <v>1-char</v>
      </c>
      <c r="D107" s="32"/>
      <c r="E107" s="32" t="s">
        <v>137</v>
      </c>
      <c r="G107" s="97"/>
    </row>
    <row r="108" spans="1:8" x14ac:dyDescent="0.25">
      <c r="A108" s="36"/>
      <c r="B108" s="30" t="s">
        <v>46</v>
      </c>
      <c r="C108" s="30" t="str">
        <f>LOOKUP(B108,Fields[FieldName],Fields[Format])</f>
        <v>18-char</v>
      </c>
      <c r="D108" s="32"/>
      <c r="E108" s="32" t="s">
        <v>47</v>
      </c>
      <c r="G108" s="97"/>
    </row>
    <row r="109" spans="1:8" ht="24" x14ac:dyDescent="0.25">
      <c r="A109" s="36"/>
      <c r="B109" s="30" t="s">
        <v>48</v>
      </c>
      <c r="C109" s="30" t="str">
        <f>LOOKUP(B109,Fields[FieldName],Fields[Format])</f>
        <v>variable</v>
      </c>
      <c r="D109" s="32" t="s">
        <v>49</v>
      </c>
      <c r="E109" s="32" t="s">
        <v>138</v>
      </c>
      <c r="G109" s="97"/>
    </row>
    <row r="110" spans="1:8" x14ac:dyDescent="0.25">
      <c r="A110" s="36"/>
      <c r="B110" s="30" t="s">
        <v>87</v>
      </c>
      <c r="C110" s="30" t="str">
        <f>LOOKUP(B110,Fields[FieldName],Fields[Format])</f>
        <v>variable</v>
      </c>
      <c r="D110" s="32" t="s">
        <v>88</v>
      </c>
      <c r="E110" s="32" t="s">
        <v>106</v>
      </c>
      <c r="G110" s="97"/>
    </row>
    <row r="111" spans="1:8" x14ac:dyDescent="0.25">
      <c r="A111" s="36"/>
      <c r="B111" s="87" t="s">
        <v>139</v>
      </c>
      <c r="C111" s="87" t="str">
        <f>LOOKUP(B111,Fields[FieldName],Fields[Format])</f>
        <v>variable</v>
      </c>
      <c r="D111" s="88" t="s">
        <v>140</v>
      </c>
      <c r="E111" s="88" t="s">
        <v>77</v>
      </c>
      <c r="G111" s="97"/>
    </row>
    <row r="112" spans="1:8" ht="24" x14ac:dyDescent="0.25">
      <c r="A112" s="36"/>
      <c r="B112" s="30" t="s">
        <v>107</v>
      </c>
      <c r="C112" s="30" t="str">
        <f>LOOKUP(B112,Fields[FieldName],Fields[Format])</f>
        <v>variable</v>
      </c>
      <c r="D112" s="32" t="s">
        <v>108</v>
      </c>
      <c r="E112" s="32" t="s">
        <v>109</v>
      </c>
      <c r="G112" s="97"/>
    </row>
    <row r="113" spans="1:8" ht="36" x14ac:dyDescent="0.25">
      <c r="A113" s="39"/>
      <c r="B113" s="30" t="s">
        <v>141</v>
      </c>
      <c r="C113" s="30" t="str">
        <f>LOOKUP(B113,Fields[FieldName],Fields[Format])</f>
        <v>variable</v>
      </c>
      <c r="D113" s="32" t="s">
        <v>142</v>
      </c>
      <c r="E113" s="32" t="s">
        <v>143</v>
      </c>
      <c r="G113" s="97"/>
    </row>
    <row r="114" spans="1:8" x14ac:dyDescent="0.25">
      <c r="A114" s="39"/>
      <c r="B114" s="30" t="s">
        <v>50</v>
      </c>
      <c r="C114" s="30" t="str">
        <f>LOOKUP(B114,Fields[FieldName],Fields[Format])</f>
        <v>variable</v>
      </c>
      <c r="D114" s="32" t="s">
        <v>51</v>
      </c>
      <c r="E114" s="32" t="s">
        <v>47</v>
      </c>
      <c r="G114" s="97"/>
    </row>
    <row r="115" spans="1:8" x14ac:dyDescent="0.25">
      <c r="A115" s="39"/>
      <c r="B115" s="87" t="s">
        <v>117</v>
      </c>
      <c r="C115" s="87" t="str">
        <f>LOOKUP(B115,Fields[FieldName],Fields[Format])</f>
        <v>3-char</v>
      </c>
      <c r="D115" s="88" t="s">
        <v>118</v>
      </c>
      <c r="E115" s="88" t="s">
        <v>77</v>
      </c>
      <c r="G115" s="97"/>
    </row>
    <row r="116" spans="1:8" x14ac:dyDescent="0.25">
      <c r="A116" s="39"/>
      <c r="B116" s="30" t="s">
        <v>90</v>
      </c>
      <c r="C116" s="30" t="str">
        <f>LOOKUP(B116,Fields[FieldName],Fields[Format])</f>
        <v>variable</v>
      </c>
      <c r="D116" s="32" t="s">
        <v>91</v>
      </c>
      <c r="E116" s="32" t="s">
        <v>47</v>
      </c>
      <c r="G116" s="97"/>
    </row>
    <row r="117" spans="1:8" ht="48" x14ac:dyDescent="0.25">
      <c r="A117" s="39"/>
      <c r="B117" s="30" t="s">
        <v>75</v>
      </c>
      <c r="C117" s="30" t="str">
        <f>LOOKUP(B117,Fields[FieldName],Fields[Format])</f>
        <v>variable</v>
      </c>
      <c r="D117" s="32" t="s">
        <v>76</v>
      </c>
      <c r="E117" s="32" t="s">
        <v>144</v>
      </c>
      <c r="G117" s="97"/>
    </row>
    <row r="118" spans="1:8" x14ac:dyDescent="0.25">
      <c r="A118" s="39"/>
      <c r="B118" s="87" t="s">
        <v>78</v>
      </c>
      <c r="C118" s="87" t="str">
        <f>LOOKUP(B118,Fields[FieldName],Fields[Format])</f>
        <v>variable</v>
      </c>
      <c r="D118" s="88" t="s">
        <v>79</v>
      </c>
      <c r="E118" s="88" t="s">
        <v>77</v>
      </c>
      <c r="G118" s="97"/>
    </row>
    <row r="119" spans="1:8" ht="24" x14ac:dyDescent="0.25">
      <c r="A119" s="39"/>
      <c r="B119" s="30" t="s">
        <v>145</v>
      </c>
      <c r="C119" s="30" t="s">
        <v>146</v>
      </c>
      <c r="D119" s="32" t="s">
        <v>147</v>
      </c>
      <c r="E119" s="32" t="s">
        <v>148</v>
      </c>
      <c r="G119" s="97"/>
    </row>
    <row r="120" spans="1:8" ht="24" x14ac:dyDescent="0.25">
      <c r="A120" s="39"/>
      <c r="B120" s="30" t="s">
        <v>149</v>
      </c>
      <c r="C120" s="30" t="s">
        <v>146</v>
      </c>
      <c r="D120" s="32" t="s">
        <v>150</v>
      </c>
      <c r="E120" s="32" t="s">
        <v>151</v>
      </c>
      <c r="G120" s="97"/>
    </row>
    <row r="121" spans="1:8" x14ac:dyDescent="0.25">
      <c r="B121" s="8"/>
      <c r="C121" s="9"/>
      <c r="D121" s="6"/>
      <c r="E121" s="27"/>
      <c r="F121" s="8"/>
      <c r="G121" s="101"/>
      <c r="H121" s="8"/>
    </row>
    <row r="122" spans="1:8" ht="18" thickBot="1" x14ac:dyDescent="0.35">
      <c r="A122" s="2"/>
      <c r="B122" s="25" t="s">
        <v>152</v>
      </c>
      <c r="C122" s="67"/>
      <c r="D122" s="114"/>
      <c r="E122" s="26"/>
      <c r="F122" s="54"/>
      <c r="G122" s="99"/>
      <c r="H122" s="25"/>
    </row>
    <row r="123" spans="1:8" ht="15.75" thickTop="1" x14ac:dyDescent="0.25">
      <c r="A123" s="12"/>
      <c r="B123" s="30" t="s">
        <v>43</v>
      </c>
      <c r="C123" s="30" t="str">
        <f>LOOKUP(B123,Fields[FieldName],Fields[Format])</f>
        <v>2-char</v>
      </c>
      <c r="D123" s="30"/>
      <c r="E123" s="31" t="s">
        <v>153</v>
      </c>
      <c r="F123" s="73"/>
      <c r="G123" s="96"/>
      <c r="H123" s="35"/>
    </row>
    <row r="124" spans="1:8" ht="36" x14ac:dyDescent="0.25">
      <c r="A124" s="12"/>
      <c r="B124" s="30" t="s">
        <v>154</v>
      </c>
      <c r="C124" s="30" t="str">
        <f>LOOKUP(B124,Fields[FieldName],Fields[Format])</f>
        <v>1-char</v>
      </c>
      <c r="D124" s="30"/>
      <c r="E124" s="32" t="s">
        <v>155</v>
      </c>
      <c r="F124" s="73"/>
      <c r="G124" s="96"/>
      <c r="H124" s="37"/>
    </row>
    <row r="125" spans="1:8" x14ac:dyDescent="0.25">
      <c r="A125" s="12"/>
      <c r="B125" s="30" t="s">
        <v>46</v>
      </c>
      <c r="C125" s="30" t="str">
        <f>LOOKUP(B125,Fields[FieldName],Fields[Format])</f>
        <v>18-char</v>
      </c>
      <c r="D125" s="30"/>
      <c r="E125" s="32" t="s">
        <v>47</v>
      </c>
      <c r="F125" s="73"/>
      <c r="G125" s="96"/>
      <c r="H125" s="37"/>
    </row>
    <row r="126" spans="1:8" x14ac:dyDescent="0.25">
      <c r="A126" s="12"/>
      <c r="B126" s="30" t="s">
        <v>48</v>
      </c>
      <c r="C126" s="30" t="str">
        <f>LOOKUP(B126,Fields[FieldName],Fields[Format])</f>
        <v>variable</v>
      </c>
      <c r="D126" s="30" t="s">
        <v>49</v>
      </c>
      <c r="E126" s="32" t="s">
        <v>47</v>
      </c>
      <c r="F126" s="73"/>
      <c r="G126" s="96"/>
      <c r="H126" s="37"/>
    </row>
    <row r="127" spans="1:8" ht="36" x14ac:dyDescent="0.25">
      <c r="A127" s="12"/>
      <c r="B127" s="30" t="s">
        <v>156</v>
      </c>
      <c r="C127" s="30" t="str">
        <f>LOOKUP(B127,Fields[FieldName],Fields[Format])</f>
        <v>variable</v>
      </c>
      <c r="D127" s="30" t="s">
        <v>157</v>
      </c>
      <c r="E127" s="32" t="s">
        <v>158</v>
      </c>
      <c r="F127" s="73"/>
      <c r="G127" s="96"/>
      <c r="H127" s="37"/>
    </row>
    <row r="128" spans="1:8" x14ac:dyDescent="0.25">
      <c r="A128" s="12"/>
      <c r="B128" s="30" t="s">
        <v>50</v>
      </c>
      <c r="C128" s="30" t="str">
        <f>LOOKUP(B128,Fields[FieldName],Fields[Format])</f>
        <v>variable</v>
      </c>
      <c r="D128" s="30" t="s">
        <v>51</v>
      </c>
      <c r="E128" s="32" t="s">
        <v>47</v>
      </c>
      <c r="F128" s="73"/>
      <c r="G128" s="96"/>
      <c r="H128" s="37"/>
    </row>
    <row r="129" spans="1:8" x14ac:dyDescent="0.25">
      <c r="A129" s="12"/>
      <c r="B129" s="87" t="s">
        <v>52</v>
      </c>
      <c r="C129" s="87" t="str">
        <f>LOOKUP(B129,Fields[FieldName],Fields[Format])</f>
        <v>variable</v>
      </c>
      <c r="D129" s="87" t="s">
        <v>53</v>
      </c>
      <c r="E129" s="88" t="s">
        <v>54</v>
      </c>
      <c r="F129" s="73"/>
      <c r="G129" s="96"/>
      <c r="H129" s="37"/>
    </row>
    <row r="130" spans="1:8" x14ac:dyDescent="0.25">
      <c r="A130" s="12"/>
      <c r="B130" s="87"/>
      <c r="C130" s="87"/>
      <c r="D130" s="87"/>
      <c r="E130" s="88"/>
      <c r="F130" s="73"/>
      <c r="G130" s="96"/>
      <c r="H130" s="37"/>
    </row>
    <row r="131" spans="1:8" ht="18" thickBot="1" x14ac:dyDescent="0.35">
      <c r="A131" s="12"/>
      <c r="B131" s="53" t="s">
        <v>57</v>
      </c>
      <c r="C131" s="65"/>
      <c r="D131" s="113"/>
      <c r="E131" s="3"/>
      <c r="G131" s="97"/>
    </row>
    <row r="132" spans="1:8" ht="15.75" thickTop="1" x14ac:dyDescent="0.25">
      <c r="B132" s="30" t="s">
        <v>43</v>
      </c>
      <c r="C132" s="30" t="str">
        <f>LOOKUP(B132,Fields[FieldName],Fields[Format])</f>
        <v>2-char</v>
      </c>
      <c r="D132" s="30"/>
      <c r="E132" s="31">
        <v>24</v>
      </c>
      <c r="G132" s="97"/>
    </row>
    <row r="133" spans="1:8" ht="18" thickBot="1" x14ac:dyDescent="0.35">
      <c r="A133" s="2"/>
      <c r="B133" s="30" t="s">
        <v>58</v>
      </c>
      <c r="C133" s="30" t="str">
        <f>LOOKUP(B133,Fields[FieldName],Fields[Format])</f>
        <v>14-char</v>
      </c>
      <c r="D133" s="30"/>
      <c r="E133" s="33" t="s">
        <v>47</v>
      </c>
      <c r="G133" s="97"/>
    </row>
    <row r="134" spans="1:8" ht="24.75" thickTop="1" x14ac:dyDescent="0.25">
      <c r="A134" s="12"/>
      <c r="B134" s="30" t="s">
        <v>44</v>
      </c>
      <c r="C134" s="30" t="str">
        <f>LOOKUP(B134,Fields[FieldName],Fields[Format])</f>
        <v>3-char</v>
      </c>
      <c r="D134" s="30"/>
      <c r="E134" s="32" t="s">
        <v>59</v>
      </c>
      <c r="G134" s="97"/>
    </row>
    <row r="135" spans="1:8" x14ac:dyDescent="0.25">
      <c r="A135" s="12"/>
      <c r="B135" s="30" t="s">
        <v>46</v>
      </c>
      <c r="C135" s="30" t="str">
        <f>LOOKUP(B135,Fields[FieldName],Fields[Format])</f>
        <v>18-char</v>
      </c>
      <c r="D135" s="30"/>
      <c r="E135" s="32" t="s">
        <v>47</v>
      </c>
      <c r="G135" s="97"/>
    </row>
    <row r="136" spans="1:8" x14ac:dyDescent="0.25">
      <c r="A136" s="12"/>
      <c r="B136" s="30" t="s">
        <v>48</v>
      </c>
      <c r="C136" s="30" t="str">
        <f>LOOKUP(B136,Fields[FieldName],Fields[Format])</f>
        <v>variable</v>
      </c>
      <c r="D136" s="30" t="s">
        <v>49</v>
      </c>
      <c r="E136" s="32" t="s">
        <v>47</v>
      </c>
      <c r="G136" s="97"/>
    </row>
    <row r="137" spans="1:8" x14ac:dyDescent="0.25">
      <c r="A137" s="12"/>
      <c r="B137" s="30" t="s">
        <v>50</v>
      </c>
      <c r="C137" s="30" t="str">
        <f>LOOKUP(B137,Fields[FieldName],Fields[Format])</f>
        <v>variable</v>
      </c>
      <c r="D137" s="30" t="s">
        <v>51</v>
      </c>
      <c r="E137" s="32" t="s">
        <v>47</v>
      </c>
      <c r="G137" s="97"/>
    </row>
    <row r="138" spans="1:8" x14ac:dyDescent="0.25">
      <c r="B138" s="30" t="s">
        <v>60</v>
      </c>
      <c r="C138" s="30" t="str">
        <f>LOOKUP(B138,Fields[FieldName],Fields[Format])</f>
        <v>variable</v>
      </c>
      <c r="D138" s="30" t="s">
        <v>61</v>
      </c>
      <c r="E138" s="32" t="s">
        <v>62</v>
      </c>
      <c r="G138" s="97"/>
    </row>
    <row r="139" spans="1:8" ht="24.75" thickBot="1" x14ac:dyDescent="0.35">
      <c r="A139" s="25"/>
      <c r="B139" s="30" t="s">
        <v>63</v>
      </c>
      <c r="C139" s="30" t="str">
        <f>LOOKUP(B139,Fields[FieldName],Fields[Format])</f>
        <v>1-char</v>
      </c>
      <c r="D139" s="30" t="s">
        <v>64</v>
      </c>
      <c r="E139" s="32" t="s">
        <v>65</v>
      </c>
      <c r="G139" s="97"/>
    </row>
    <row r="140" spans="1:8" ht="36.75" thickTop="1" x14ac:dyDescent="0.25">
      <c r="A140" s="36"/>
      <c r="B140" s="30" t="s">
        <v>66</v>
      </c>
      <c r="C140" s="30" t="str">
        <f>LOOKUP(B140,Fields[FieldName],Fields[Format])</f>
        <v>1-char</v>
      </c>
      <c r="D140" s="30" t="s">
        <v>67</v>
      </c>
      <c r="E140" s="32" t="s">
        <v>68</v>
      </c>
      <c r="G140" s="97"/>
    </row>
    <row r="141" spans="1:8" x14ac:dyDescent="0.25">
      <c r="A141" s="36"/>
      <c r="B141" s="87" t="s">
        <v>69</v>
      </c>
      <c r="C141" s="87" t="str">
        <f>LOOKUP(B141,Fields[FieldName],Fields[Format])</f>
        <v>3-char</v>
      </c>
      <c r="D141" s="87" t="s">
        <v>70</v>
      </c>
      <c r="E141" s="88" t="s">
        <v>71</v>
      </c>
      <c r="G141" s="97"/>
    </row>
    <row r="142" spans="1:8" ht="24.75" x14ac:dyDescent="0.25">
      <c r="A142" s="36"/>
      <c r="B142" s="87" t="s">
        <v>72</v>
      </c>
      <c r="C142" s="87" t="str">
        <f>LOOKUP(B142,Fields[FieldName],Fields[Format])</f>
        <v>variable</v>
      </c>
      <c r="D142" s="87" t="s">
        <v>73</v>
      </c>
      <c r="E142" s="91" t="s">
        <v>74</v>
      </c>
      <c r="G142" s="97"/>
    </row>
    <row r="143" spans="1:8" x14ac:dyDescent="0.25">
      <c r="A143" s="36"/>
      <c r="B143" s="89" t="s">
        <v>75</v>
      </c>
      <c r="C143" s="89" t="str">
        <f>LOOKUP(B143,Fields[FieldName],Fields[Format])</f>
        <v>variable</v>
      </c>
      <c r="D143" s="89" t="s">
        <v>76</v>
      </c>
      <c r="E143" s="90" t="s">
        <v>77</v>
      </c>
      <c r="G143" s="97"/>
    </row>
    <row r="144" spans="1:8" x14ac:dyDescent="0.25">
      <c r="A144" s="36"/>
      <c r="B144" s="89" t="s">
        <v>78</v>
      </c>
      <c r="C144" s="89" t="str">
        <f>LOOKUP(B144,Fields[FieldName],Fields[Format])</f>
        <v>variable</v>
      </c>
      <c r="D144" s="89" t="s">
        <v>79</v>
      </c>
      <c r="E144" s="90" t="s">
        <v>77</v>
      </c>
      <c r="G144" s="97"/>
    </row>
    <row r="145" spans="1:8" x14ac:dyDescent="0.25">
      <c r="A145" s="36"/>
      <c r="B145" s="33"/>
      <c r="C145" s="60"/>
      <c r="D145" s="32"/>
      <c r="E145" s="33"/>
      <c r="F145" s="8"/>
      <c r="G145" s="98"/>
      <c r="H145" s="8"/>
    </row>
    <row r="146" spans="1:8" x14ac:dyDescent="0.25">
      <c r="A146" s="36"/>
      <c r="B146" s="87"/>
      <c r="C146" s="87"/>
      <c r="D146" s="87"/>
      <c r="E146" s="88"/>
      <c r="F146" s="73"/>
      <c r="G146" s="96"/>
      <c r="H146" s="37"/>
    </row>
    <row r="147" spans="1:8" x14ac:dyDescent="0.25">
      <c r="A147" s="36"/>
      <c r="B147" s="37"/>
      <c r="C147" s="34"/>
      <c r="D147" s="37"/>
      <c r="E147" s="35"/>
      <c r="F147" s="73"/>
      <c r="G147" s="96"/>
      <c r="H147" s="37"/>
    </row>
    <row r="148" spans="1:8" ht="18" thickBot="1" x14ac:dyDescent="0.35">
      <c r="A148" s="36"/>
      <c r="B148" s="25" t="s">
        <v>159</v>
      </c>
      <c r="C148" s="67"/>
      <c r="D148" s="114"/>
      <c r="E148" s="25"/>
      <c r="F148" s="54"/>
      <c r="G148" s="99"/>
      <c r="H148" s="25"/>
    </row>
    <row r="149" spans="1:8" ht="15.75" thickTop="1" x14ac:dyDescent="0.25">
      <c r="A149" s="36"/>
      <c r="B149" s="30" t="s">
        <v>43</v>
      </c>
      <c r="C149" s="30" t="str">
        <f>LOOKUP(B149,Fields[FieldName],Fields[Format])</f>
        <v>2-char</v>
      </c>
      <c r="D149" s="30"/>
      <c r="E149" s="31">
        <v>99</v>
      </c>
      <c r="F149" s="73"/>
      <c r="G149" s="96"/>
      <c r="H149" s="35"/>
    </row>
    <row r="150" spans="1:8" x14ac:dyDescent="0.25">
      <c r="A150" s="36"/>
      <c r="B150" s="30" t="s">
        <v>160</v>
      </c>
      <c r="C150" s="30" t="str">
        <f>LOOKUP(B150,Fields[FieldName],Fields[Format])</f>
        <v>1-char</v>
      </c>
      <c r="D150" s="30"/>
      <c r="E150" s="32" t="s">
        <v>47</v>
      </c>
      <c r="F150" s="73"/>
      <c r="G150" s="100"/>
      <c r="H150" s="37"/>
    </row>
    <row r="151" spans="1:8" x14ac:dyDescent="0.25">
      <c r="A151" s="39"/>
      <c r="B151" s="87" t="s">
        <v>161</v>
      </c>
      <c r="C151" s="87" t="str">
        <f>LOOKUP(B151,Fields[FieldName],Fields[Format])</f>
        <v>3-char</v>
      </c>
      <c r="D151" s="87"/>
      <c r="E151" s="88" t="s">
        <v>162</v>
      </c>
      <c r="F151" s="73"/>
      <c r="G151" s="100"/>
      <c r="H151" s="37"/>
    </row>
    <row r="152" spans="1:8" x14ac:dyDescent="0.25">
      <c r="A152" s="36"/>
      <c r="B152" s="30" t="s">
        <v>163</v>
      </c>
      <c r="C152" s="30" t="str">
        <f>LOOKUP(B152,Fields[FieldName],Fields[Format])</f>
        <v>4-char</v>
      </c>
      <c r="D152" s="30"/>
      <c r="E152" s="32" t="s">
        <v>164</v>
      </c>
      <c r="F152" s="73"/>
      <c r="G152" s="100"/>
      <c r="H152" s="37"/>
    </row>
    <row r="153" spans="1:8" x14ac:dyDescent="0.25">
      <c r="A153" s="36"/>
      <c r="B153" s="37"/>
      <c r="C153" s="34"/>
      <c r="D153" s="37"/>
      <c r="E153" s="37"/>
      <c r="F153" s="73"/>
      <c r="G153" s="100"/>
      <c r="H153" s="37"/>
    </row>
    <row r="154" spans="1:8" ht="18" thickBot="1" x14ac:dyDescent="0.35">
      <c r="A154" s="36"/>
      <c r="B154" s="53" t="s">
        <v>165</v>
      </c>
      <c r="C154" s="67"/>
      <c r="D154" s="114"/>
      <c r="E154" s="25"/>
      <c r="G154" s="97"/>
    </row>
    <row r="155" spans="1:8" ht="15.75" thickTop="1" x14ac:dyDescent="0.25">
      <c r="A155" s="36"/>
      <c r="B155" s="30" t="s">
        <v>43</v>
      </c>
      <c r="C155" s="30" t="str">
        <f>LOOKUP(B155,Fields[FieldName],Fields[Format])</f>
        <v>2-char</v>
      </c>
      <c r="D155" s="30"/>
      <c r="E155" s="31">
        <v>98</v>
      </c>
      <c r="G155" s="97"/>
    </row>
    <row r="156" spans="1:8" ht="24" x14ac:dyDescent="0.25">
      <c r="A156" s="36"/>
      <c r="B156" s="30" t="s">
        <v>166</v>
      </c>
      <c r="C156" s="30" t="str">
        <f>LOOKUP(B156,Fields[FieldName],Fields[Format])</f>
        <v>1-char</v>
      </c>
      <c r="D156" s="32"/>
      <c r="E156" s="32" t="s">
        <v>167</v>
      </c>
      <c r="G156" s="97"/>
    </row>
    <row r="157" spans="1:8" x14ac:dyDescent="0.25">
      <c r="B157" s="30" t="s">
        <v>168</v>
      </c>
      <c r="C157" s="30" t="str">
        <f>LOOKUP(B157,Fields[FieldName],Fields[Format])</f>
        <v>1-char</v>
      </c>
      <c r="D157" s="32"/>
      <c r="E157" s="32" t="s">
        <v>169</v>
      </c>
      <c r="G157" s="97"/>
    </row>
    <row r="158" spans="1:8" ht="18" thickBot="1" x14ac:dyDescent="0.35">
      <c r="A158" s="25"/>
      <c r="B158" s="30" t="s">
        <v>170</v>
      </c>
      <c r="C158" s="30" t="str">
        <f>LOOKUP(B158,Fields[FieldName],Fields[Format])</f>
        <v>1-char</v>
      </c>
      <c r="D158" s="32"/>
      <c r="E158" s="32" t="s">
        <v>169</v>
      </c>
      <c r="G158" s="97"/>
    </row>
    <row r="159" spans="1:8" ht="24.75" thickTop="1" x14ac:dyDescent="0.25">
      <c r="A159" s="15"/>
      <c r="B159" s="30" t="s">
        <v>171</v>
      </c>
      <c r="C159" s="30" t="str">
        <f>LOOKUP(B159,Fields[FieldName],Fields[Format])</f>
        <v>1-char</v>
      </c>
      <c r="D159" s="32"/>
      <c r="E159" s="32" t="s">
        <v>172</v>
      </c>
      <c r="G159" s="97"/>
    </row>
    <row r="160" spans="1:8" ht="24" x14ac:dyDescent="0.25">
      <c r="A160" s="41"/>
      <c r="B160" s="30" t="s">
        <v>173</v>
      </c>
      <c r="C160" s="30" t="str">
        <f>LOOKUP(B160,Fields[FieldName],Fields[Format])</f>
        <v>1-char</v>
      </c>
      <c r="D160" s="32"/>
      <c r="E160" s="32" t="s">
        <v>174</v>
      </c>
      <c r="G160" s="97"/>
    </row>
    <row r="161" spans="1:8" ht="24.75" thickBot="1" x14ac:dyDescent="0.35">
      <c r="A161" s="25"/>
      <c r="B161" s="30" t="s">
        <v>175</v>
      </c>
      <c r="C161" s="30" t="str">
        <f>LOOKUP(B161,Fields[FieldName],Fields[Format])</f>
        <v>1-char</v>
      </c>
      <c r="D161" s="32"/>
      <c r="E161" s="32" t="s">
        <v>176</v>
      </c>
      <c r="G161" s="97"/>
    </row>
    <row r="162" spans="1:8" ht="36.75" thickTop="1" x14ac:dyDescent="0.25">
      <c r="A162" s="15"/>
      <c r="B162" s="30" t="s">
        <v>177</v>
      </c>
      <c r="C162" s="30" t="str">
        <f>LOOKUP(B162,Fields[FieldName],Fields[Format])</f>
        <v>3-char</v>
      </c>
      <c r="D162" s="32"/>
      <c r="E162" s="32" t="s">
        <v>178</v>
      </c>
      <c r="G162" s="97"/>
    </row>
    <row r="163" spans="1:8" ht="36" x14ac:dyDescent="0.25">
      <c r="B163" s="30" t="s">
        <v>179</v>
      </c>
      <c r="C163" s="30" t="str">
        <f>LOOKUP(B163,Fields[FieldName],Fields[Format])</f>
        <v>3-char</v>
      </c>
      <c r="D163" s="32"/>
      <c r="E163" s="32" t="s">
        <v>180</v>
      </c>
      <c r="G163" s="97"/>
    </row>
    <row r="164" spans="1:8" ht="18" thickBot="1" x14ac:dyDescent="0.35">
      <c r="A164" s="25"/>
      <c r="B164" s="30" t="s">
        <v>181</v>
      </c>
      <c r="C164" s="30" t="str">
        <f>LOOKUP(B164,Fields[FieldName],Fields[Format])</f>
        <v>18-char</v>
      </c>
      <c r="D164" s="32"/>
      <c r="E164" s="32" t="s">
        <v>47</v>
      </c>
      <c r="G164" s="97"/>
    </row>
    <row r="165" spans="1:8" ht="15.75" thickTop="1" x14ac:dyDescent="0.25">
      <c r="A165" s="12"/>
      <c r="B165" s="30" t="s">
        <v>163</v>
      </c>
      <c r="C165" s="30" t="str">
        <f>LOOKUP(B165,Fields[FieldName],Fields[Format])</f>
        <v>4-char</v>
      </c>
      <c r="D165" s="32"/>
      <c r="E165" s="32" t="s">
        <v>182</v>
      </c>
      <c r="G165" s="97"/>
    </row>
    <row r="166" spans="1:8" x14ac:dyDescent="0.25">
      <c r="A166" s="12"/>
      <c r="B166" s="30" t="s">
        <v>48</v>
      </c>
      <c r="C166" s="30" t="str">
        <f>LOOKUP(B166,Fields[FieldName],Fields[Format])</f>
        <v>variable</v>
      </c>
      <c r="D166" s="32" t="s">
        <v>49</v>
      </c>
      <c r="E166" s="32" t="s">
        <v>47</v>
      </c>
      <c r="G166" s="97"/>
    </row>
    <row r="167" spans="1:8" x14ac:dyDescent="0.25">
      <c r="A167" s="12"/>
      <c r="B167" s="30" t="s">
        <v>183</v>
      </c>
      <c r="C167" s="30" t="str">
        <f>LOOKUP(B167,Fields[FieldName],Fields[Format])</f>
        <v>variable</v>
      </c>
      <c r="D167" s="32" t="s">
        <v>184</v>
      </c>
      <c r="E167" s="32" t="s">
        <v>185</v>
      </c>
      <c r="G167" s="97"/>
    </row>
    <row r="168" spans="1:8" ht="36" x14ac:dyDescent="0.25">
      <c r="A168" s="12"/>
      <c r="B168" s="30" t="s">
        <v>186</v>
      </c>
      <c r="C168" s="30" t="str">
        <f>LOOKUP(B168,Fields[FieldName],Fields[Format])</f>
        <v>variable</v>
      </c>
      <c r="D168" s="32" t="s">
        <v>187</v>
      </c>
      <c r="E168" s="32" t="s">
        <v>188</v>
      </c>
      <c r="G168" s="97"/>
    </row>
    <row r="169" spans="1:8" ht="14.45" customHeight="1" x14ac:dyDescent="0.25">
      <c r="A169" s="12"/>
      <c r="B169" s="87" t="s">
        <v>189</v>
      </c>
      <c r="C169" s="87" t="str">
        <f>LOOKUP(B169,Fields[FieldName],Fields[Format])</f>
        <v>variable</v>
      </c>
      <c r="D169" s="88" t="s">
        <v>190</v>
      </c>
      <c r="E169" s="88" t="s">
        <v>191</v>
      </c>
      <c r="G169" s="97"/>
    </row>
    <row r="170" spans="1:8" x14ac:dyDescent="0.25">
      <c r="A170" s="12"/>
      <c r="B170" s="87" t="s">
        <v>75</v>
      </c>
      <c r="C170" s="87" t="str">
        <f>LOOKUP(B170,Fields[FieldName],Fields[Format])</f>
        <v>variable</v>
      </c>
      <c r="D170" s="88" t="s">
        <v>76</v>
      </c>
      <c r="E170" s="88" t="s">
        <v>77</v>
      </c>
      <c r="G170" s="97"/>
    </row>
    <row r="171" spans="1:8" x14ac:dyDescent="0.25">
      <c r="A171" s="47"/>
      <c r="B171" s="87" t="s">
        <v>78</v>
      </c>
      <c r="C171" s="87" t="str">
        <f>LOOKUP(B171,Fields[FieldName],Fields[Format])</f>
        <v>variable</v>
      </c>
      <c r="D171" s="88" t="s">
        <v>79</v>
      </c>
      <c r="E171" s="88" t="s">
        <v>77</v>
      </c>
      <c r="G171" s="97"/>
    </row>
    <row r="172" spans="1:8" ht="18" thickBot="1" x14ac:dyDescent="0.35">
      <c r="A172" s="25"/>
      <c r="B172" s="8"/>
      <c r="C172" s="9"/>
      <c r="D172" s="6"/>
      <c r="E172" s="8"/>
      <c r="F172" s="8"/>
      <c r="G172" s="98"/>
      <c r="H172" s="8"/>
    </row>
    <row r="173" spans="1:8" ht="18.75" thickTop="1" thickBot="1" x14ac:dyDescent="0.35">
      <c r="A173" s="12"/>
      <c r="B173" s="46" t="s">
        <v>192</v>
      </c>
      <c r="C173" s="52"/>
      <c r="D173" s="114"/>
      <c r="E173" s="25"/>
      <c r="F173" s="54"/>
      <c r="G173" s="102"/>
      <c r="H173" s="44"/>
    </row>
    <row r="174" spans="1:8" ht="15.75" thickTop="1" x14ac:dyDescent="0.25">
      <c r="A174" s="12"/>
      <c r="B174" s="58" t="s">
        <v>43</v>
      </c>
      <c r="C174" s="61" t="str">
        <f>LOOKUP(B174,Fields[FieldName],Fields[Format])</f>
        <v>2-char</v>
      </c>
      <c r="D174" s="58"/>
      <c r="E174" s="59">
        <v>97</v>
      </c>
      <c r="F174" s="42"/>
      <c r="G174" s="103"/>
      <c r="H174" s="43"/>
    </row>
    <row r="175" spans="1:8" x14ac:dyDescent="0.25">
      <c r="B175" s="42"/>
      <c r="C175" s="49"/>
      <c r="D175" s="42"/>
      <c r="E175" s="43"/>
      <c r="F175" s="42"/>
      <c r="G175" s="103"/>
      <c r="H175" s="43"/>
    </row>
    <row r="176" spans="1:8" ht="18" thickBot="1" x14ac:dyDescent="0.35">
      <c r="A176" s="25"/>
      <c r="B176" s="52" t="s">
        <v>193</v>
      </c>
      <c r="C176" s="52"/>
      <c r="D176" s="114"/>
      <c r="E176" s="25"/>
      <c r="F176" s="45"/>
      <c r="G176" s="97"/>
    </row>
    <row r="177" spans="1:9" ht="15.75" thickTop="1" x14ac:dyDescent="0.25">
      <c r="A177" s="12"/>
      <c r="B177" s="58"/>
      <c r="C177" s="61"/>
      <c r="D177" s="58"/>
      <c r="E177" s="59" t="s">
        <v>194</v>
      </c>
      <c r="F177" s="42"/>
      <c r="G177" s="97"/>
    </row>
    <row r="178" spans="1:9" x14ac:dyDescent="0.25">
      <c r="A178" s="12"/>
      <c r="B178" s="8"/>
      <c r="C178" s="9"/>
      <c r="D178" s="6"/>
      <c r="E178" s="8"/>
      <c r="F178" s="8"/>
      <c r="G178" s="104"/>
      <c r="H178" s="8"/>
    </row>
    <row r="179" spans="1:9" ht="18" thickBot="1" x14ac:dyDescent="0.35">
      <c r="A179" s="12"/>
      <c r="B179" s="25" t="s">
        <v>35</v>
      </c>
      <c r="C179" s="67"/>
      <c r="D179" s="114"/>
      <c r="E179" s="25"/>
      <c r="F179" s="54"/>
      <c r="G179" s="99"/>
      <c r="H179" s="25"/>
    </row>
    <row r="180" spans="1:9" ht="15.75" thickTop="1" x14ac:dyDescent="0.25">
      <c r="A180" s="12"/>
      <c r="B180" s="30" t="s">
        <v>43</v>
      </c>
      <c r="C180" s="30" t="str">
        <f>LOOKUP(B180,Fields[FieldName],Fields[Format])</f>
        <v>2-char</v>
      </c>
      <c r="D180" s="30"/>
      <c r="E180" s="31">
        <v>93</v>
      </c>
      <c r="F180" s="75"/>
      <c r="G180" s="105"/>
      <c r="H180" s="5"/>
    </row>
    <row r="181" spans="1:9" x14ac:dyDescent="0.25">
      <c r="A181" s="12"/>
      <c r="B181" s="30" t="s">
        <v>195</v>
      </c>
      <c r="C181" s="30" t="str">
        <f>LOOKUP(B181,Fields[FieldName],Fields[Format])</f>
        <v>1-char</v>
      </c>
      <c r="D181" s="30"/>
      <c r="E181" s="31" t="s">
        <v>196</v>
      </c>
      <c r="F181" s="75"/>
      <c r="G181" s="101"/>
      <c r="H181" s="6"/>
    </row>
    <row r="182" spans="1:9" x14ac:dyDescent="0.25">
      <c r="A182" s="12"/>
      <c r="B182" s="30" t="s">
        <v>197</v>
      </c>
      <c r="C182" s="30" t="str">
        <f>LOOKUP(B182,Fields[FieldName],Fields[Format])</f>
        <v>1-char</v>
      </c>
      <c r="D182" s="30"/>
      <c r="E182" s="31" t="s">
        <v>198</v>
      </c>
      <c r="F182" s="6"/>
      <c r="G182" s="101"/>
      <c r="H182" s="6"/>
    </row>
    <row r="183" spans="1:9" x14ac:dyDescent="0.25">
      <c r="A183" s="12"/>
      <c r="B183" s="30" t="s">
        <v>199</v>
      </c>
      <c r="C183" s="30" t="str">
        <f>LOOKUP(B183,Fields[FieldName],Fields[Format])</f>
        <v>variable</v>
      </c>
      <c r="D183" s="30" t="s">
        <v>200</v>
      </c>
      <c r="E183" s="32" t="s">
        <v>201</v>
      </c>
      <c r="F183" s="6"/>
      <c r="G183" s="101"/>
      <c r="H183" s="6"/>
    </row>
    <row r="184" spans="1:9" x14ac:dyDescent="0.25">
      <c r="A184" s="12"/>
      <c r="B184" s="30" t="s">
        <v>202</v>
      </c>
      <c r="C184" s="30" t="str">
        <f>LOOKUP(B184,Fields[FieldName],Fields[Format])</f>
        <v>variable</v>
      </c>
      <c r="D184" s="30" t="s">
        <v>203</v>
      </c>
      <c r="E184" s="32" t="s">
        <v>204</v>
      </c>
      <c r="F184" s="6"/>
      <c r="G184" s="101"/>
      <c r="H184" s="6"/>
    </row>
    <row r="185" spans="1:9" x14ac:dyDescent="0.25">
      <c r="A185" s="12"/>
      <c r="B185" s="87" t="s">
        <v>205</v>
      </c>
      <c r="C185" s="87" t="str">
        <f>LOOKUP(B185,Fields[FieldName],Fields[Format])</f>
        <v>variable</v>
      </c>
      <c r="D185" s="87" t="s">
        <v>206</v>
      </c>
      <c r="E185" s="88" t="s">
        <v>77</v>
      </c>
      <c r="F185" s="6"/>
      <c r="G185" s="101"/>
      <c r="H185" s="6"/>
    </row>
    <row r="186" spans="1:9" x14ac:dyDescent="0.25">
      <c r="A186" s="12"/>
      <c r="B186" s="14"/>
      <c r="C186" s="14"/>
      <c r="D186" s="14"/>
      <c r="E186" s="6"/>
      <c r="F186" s="6"/>
      <c r="G186" s="101"/>
      <c r="H186" s="6"/>
    </row>
    <row r="187" spans="1:9" ht="18" thickBot="1" x14ac:dyDescent="0.35">
      <c r="B187" s="25" t="s">
        <v>207</v>
      </c>
      <c r="C187" s="67"/>
      <c r="D187" s="114"/>
      <c r="E187" s="25"/>
      <c r="F187" s="54"/>
      <c r="G187" s="97"/>
    </row>
    <row r="188" spans="1:9" ht="18.75" thickTop="1" thickBot="1" x14ac:dyDescent="0.35">
      <c r="A188" s="25"/>
      <c r="B188" s="30" t="s">
        <v>43</v>
      </c>
      <c r="C188" s="30" t="str">
        <f>LOOKUP(B188,Fields[FieldName],Fields[Format])</f>
        <v>2-char</v>
      </c>
      <c r="D188" s="30"/>
      <c r="E188" s="31">
        <v>94</v>
      </c>
      <c r="F188" s="75"/>
      <c r="G188" s="97"/>
    </row>
    <row r="189" spans="1:9" ht="24.75" thickTop="1" x14ac:dyDescent="0.25">
      <c r="A189" s="23"/>
      <c r="B189" s="30" t="s">
        <v>99</v>
      </c>
      <c r="C189" s="30" t="str">
        <f>LOOKUP(B189,Fields[FieldName],Fields[Format])</f>
        <v>1-char</v>
      </c>
      <c r="D189" s="32"/>
      <c r="E189" s="32" t="s">
        <v>208</v>
      </c>
      <c r="F189" s="75"/>
      <c r="G189" s="97"/>
    </row>
    <row r="190" spans="1:9" x14ac:dyDescent="0.25">
      <c r="A190" s="24"/>
      <c r="B190" s="8"/>
      <c r="C190" s="9"/>
      <c r="D190" s="6"/>
      <c r="E190" s="8"/>
      <c r="F190" s="8"/>
      <c r="G190" s="98"/>
      <c r="H190" s="8"/>
    </row>
    <row r="191" spans="1:9" ht="18" thickBot="1" x14ac:dyDescent="0.35">
      <c r="A191" s="24"/>
      <c r="B191" s="53" t="s">
        <v>209</v>
      </c>
      <c r="C191" s="67"/>
      <c r="D191" s="114"/>
      <c r="E191" s="25"/>
      <c r="F191" s="54"/>
      <c r="G191" s="99"/>
      <c r="H191" s="25"/>
    </row>
    <row r="192" spans="1:9" ht="15.75" thickTop="1" x14ac:dyDescent="0.25">
      <c r="A192" s="24"/>
      <c r="B192" s="30" t="s">
        <v>43</v>
      </c>
      <c r="C192" s="30" t="str">
        <f>LOOKUP(B192,Fields[FieldName],Fields[Format])</f>
        <v>2-char</v>
      </c>
      <c r="D192" s="30"/>
      <c r="E192" s="31">
        <v>63</v>
      </c>
      <c r="F192" s="75"/>
      <c r="G192" s="105"/>
      <c r="H192" s="5"/>
      <c r="I192" s="80"/>
    </row>
    <row r="193" spans="1:9" x14ac:dyDescent="0.25">
      <c r="A193" s="24"/>
      <c r="B193" s="30" t="s">
        <v>44</v>
      </c>
      <c r="C193" s="30" t="str">
        <f>LOOKUP(B193,Fields[FieldName],Fields[Format])</f>
        <v>3-char</v>
      </c>
      <c r="D193" s="30"/>
      <c r="E193" s="32" t="s">
        <v>210</v>
      </c>
      <c r="F193" s="76"/>
      <c r="G193" s="98"/>
      <c r="H193" s="8"/>
    </row>
    <row r="194" spans="1:9" x14ac:dyDescent="0.25">
      <c r="A194" s="24"/>
      <c r="B194" s="30" t="s">
        <v>46</v>
      </c>
      <c r="C194" s="30" t="str">
        <f>LOOKUP(B194,Fields[FieldName],Fields[Format])</f>
        <v>18-char</v>
      </c>
      <c r="D194" s="30"/>
      <c r="E194" s="32" t="s">
        <v>47</v>
      </c>
      <c r="F194" s="76"/>
      <c r="G194" s="101"/>
      <c r="H194" s="6"/>
    </row>
    <row r="195" spans="1:9" ht="156" x14ac:dyDescent="0.25">
      <c r="A195" s="24"/>
      <c r="B195" s="30" t="s">
        <v>211</v>
      </c>
      <c r="C195" s="30" t="str">
        <f>LOOKUP(B195,Fields[FieldName],Fields[Format])</f>
        <v>10-char</v>
      </c>
      <c r="D195" s="30"/>
      <c r="E195" s="32" t="s">
        <v>212</v>
      </c>
      <c r="F195" s="76"/>
      <c r="G195" s="101"/>
      <c r="H195" s="6"/>
    </row>
    <row r="196" spans="1:9" x14ac:dyDescent="0.25">
      <c r="A196" s="24"/>
      <c r="B196" s="30" t="s">
        <v>48</v>
      </c>
      <c r="C196" s="30" t="str">
        <f>LOOKUP(B196,Fields[FieldName],Fields[Format])</f>
        <v>variable</v>
      </c>
      <c r="D196" s="30" t="s">
        <v>49</v>
      </c>
      <c r="E196" s="32" t="s">
        <v>47</v>
      </c>
      <c r="F196" s="76"/>
      <c r="G196" s="101"/>
      <c r="H196" s="6"/>
    </row>
    <row r="197" spans="1:9" x14ac:dyDescent="0.25">
      <c r="A197" s="24"/>
      <c r="B197" s="30" t="s">
        <v>50</v>
      </c>
      <c r="C197" s="30" t="str">
        <f>LOOKUP(B197,Fields[FieldName],Fields[Format])</f>
        <v>variable</v>
      </c>
      <c r="D197" s="30" t="s">
        <v>51</v>
      </c>
      <c r="E197" s="32" t="s">
        <v>47</v>
      </c>
      <c r="F197" s="76"/>
      <c r="G197" s="101"/>
      <c r="H197" s="6"/>
      <c r="I197" s="81"/>
    </row>
    <row r="198" spans="1:9" x14ac:dyDescent="0.25">
      <c r="A198" s="24"/>
      <c r="B198" s="87" t="s">
        <v>52</v>
      </c>
      <c r="C198" s="87" t="str">
        <f>LOOKUP(B198,Fields[FieldName],Fields[Format])</f>
        <v>variable</v>
      </c>
      <c r="D198" s="87" t="s">
        <v>53</v>
      </c>
      <c r="E198" s="88" t="s">
        <v>54</v>
      </c>
      <c r="F198" s="76"/>
      <c r="G198" s="101"/>
      <c r="H198" s="6"/>
      <c r="I198" s="81"/>
    </row>
    <row r="199" spans="1:9" ht="24" x14ac:dyDescent="0.25">
      <c r="A199" s="24"/>
      <c r="B199" s="30" t="s">
        <v>55</v>
      </c>
      <c r="C199" s="30" t="str">
        <f>LOOKUP(B199,Fields[FieldName],Fields[Format])</f>
        <v>variable</v>
      </c>
      <c r="D199" s="30" t="s">
        <v>56</v>
      </c>
      <c r="E199" s="32" t="s">
        <v>213</v>
      </c>
      <c r="F199" s="76"/>
      <c r="G199" s="101"/>
      <c r="H199" s="6"/>
      <c r="I199" s="81"/>
    </row>
    <row r="200" spans="1:9" x14ac:dyDescent="0.25">
      <c r="A200" s="24"/>
      <c r="B200" s="30" t="s">
        <v>214</v>
      </c>
      <c r="C200" s="30" t="str">
        <f>LOOKUP(B200,Fields[FieldName],Fields[Format])</f>
        <v>variable</v>
      </c>
      <c r="D200" s="30" t="s">
        <v>215</v>
      </c>
      <c r="E200" s="32" t="s">
        <v>216</v>
      </c>
      <c r="F200" s="76"/>
      <c r="G200" s="101"/>
      <c r="H200" s="6"/>
    </row>
    <row r="201" spans="1:9" x14ac:dyDescent="0.25">
      <c r="A201" s="24"/>
      <c r="B201" s="30" t="s">
        <v>217</v>
      </c>
      <c r="C201" s="30" t="str">
        <f>LOOKUP(B201,Fields[FieldName],Fields[Format])</f>
        <v>variable</v>
      </c>
      <c r="D201" s="30" t="s">
        <v>218</v>
      </c>
      <c r="E201" s="32" t="s">
        <v>216</v>
      </c>
      <c r="F201" s="76"/>
      <c r="G201" s="101"/>
      <c r="H201" s="6"/>
    </row>
    <row r="202" spans="1:9" x14ac:dyDescent="0.25">
      <c r="A202" s="24"/>
      <c r="B202" s="8"/>
      <c r="C202" s="9"/>
      <c r="D202" s="6"/>
      <c r="E202" s="8"/>
      <c r="F202" s="8"/>
      <c r="G202" s="98"/>
      <c r="H202" s="8"/>
    </row>
    <row r="203" spans="1:9" ht="18" thickBot="1" x14ac:dyDescent="0.35">
      <c r="A203" s="24"/>
      <c r="B203" s="46" t="s">
        <v>219</v>
      </c>
      <c r="C203" s="52"/>
      <c r="D203" s="114"/>
      <c r="E203" s="25"/>
      <c r="G203" s="97"/>
    </row>
    <row r="204" spans="1:9" ht="15.75" thickTop="1" x14ac:dyDescent="0.25">
      <c r="A204" s="24"/>
      <c r="B204" s="30" t="s">
        <v>43</v>
      </c>
      <c r="C204" s="30" t="str">
        <f>LOOKUP(B204,Fields[FieldName],Fields[Format])</f>
        <v>2-char</v>
      </c>
      <c r="D204" s="30"/>
      <c r="E204" s="31">
        <v>64</v>
      </c>
      <c r="F204" s="77"/>
      <c r="G204" s="97"/>
    </row>
    <row r="205" spans="1:9" x14ac:dyDescent="0.25">
      <c r="A205" s="24"/>
      <c r="B205" s="30" t="s">
        <v>58</v>
      </c>
      <c r="C205" s="30" t="str">
        <f>LOOKUP(B205,Fields[FieldName],Fields[Format])</f>
        <v>14-char</v>
      </c>
      <c r="D205" s="32"/>
      <c r="E205" s="32" t="s">
        <v>47</v>
      </c>
      <c r="F205" s="78"/>
      <c r="G205" s="97"/>
    </row>
    <row r="206" spans="1:9" ht="24" x14ac:dyDescent="0.25">
      <c r="A206" s="24"/>
      <c r="B206" s="30" t="s">
        <v>44</v>
      </c>
      <c r="C206" s="30" t="str">
        <f>LOOKUP(B206,Fields[FieldName],Fields[Format])</f>
        <v>3-char</v>
      </c>
      <c r="D206" s="32"/>
      <c r="E206" s="32" t="s">
        <v>220</v>
      </c>
      <c r="F206" s="78"/>
      <c r="G206" s="97"/>
    </row>
    <row r="207" spans="1:9" x14ac:dyDescent="0.25">
      <c r="A207" s="24"/>
      <c r="B207" s="30" t="s">
        <v>46</v>
      </c>
      <c r="C207" s="30" t="str">
        <f>LOOKUP(B207,Fields[FieldName],Fields[Format])</f>
        <v>18-char</v>
      </c>
      <c r="D207" s="32"/>
      <c r="E207" s="32" t="s">
        <v>47</v>
      </c>
      <c r="F207" s="78"/>
      <c r="G207" s="97"/>
    </row>
    <row r="208" spans="1:9" ht="24" x14ac:dyDescent="0.25">
      <c r="A208" s="24"/>
      <c r="B208" s="30" t="s">
        <v>221</v>
      </c>
      <c r="C208" s="30" t="str">
        <f>LOOKUP(B208,Fields[FieldName],Fields[Format])</f>
        <v>4-char</v>
      </c>
      <c r="D208" s="32"/>
      <c r="E208" s="32" t="s">
        <v>222</v>
      </c>
      <c r="F208" s="78"/>
      <c r="G208" s="97"/>
    </row>
    <row r="209" spans="1:7" ht="24" x14ac:dyDescent="0.25">
      <c r="A209" s="24"/>
      <c r="B209" s="30" t="s">
        <v>223</v>
      </c>
      <c r="C209" s="30" t="str">
        <f>LOOKUP(B209,Fields[FieldName],Fields[Format])</f>
        <v>4-char</v>
      </c>
      <c r="D209" s="32"/>
      <c r="E209" s="32" t="s">
        <v>224</v>
      </c>
      <c r="F209" s="79"/>
      <c r="G209" s="97"/>
    </row>
    <row r="210" spans="1:7" x14ac:dyDescent="0.25">
      <c r="A210" s="24"/>
      <c r="B210" s="30" t="s">
        <v>225</v>
      </c>
      <c r="C210" s="30" t="str">
        <f>LOOKUP(B210,Fields[FieldName],Fields[Format])</f>
        <v>4-char</v>
      </c>
      <c r="D210" s="32"/>
      <c r="E210" s="32" t="s">
        <v>226</v>
      </c>
      <c r="F210" s="79"/>
      <c r="G210" s="97"/>
    </row>
    <row r="211" spans="1:7" ht="24" x14ac:dyDescent="0.25">
      <c r="A211" s="24"/>
      <c r="B211" s="30" t="s">
        <v>227</v>
      </c>
      <c r="C211" s="30" t="str">
        <f>LOOKUP(B211,Fields[FieldName],Fields[Format])</f>
        <v>4-char</v>
      </c>
      <c r="D211" s="32"/>
      <c r="E211" s="32" t="s">
        <v>228</v>
      </c>
      <c r="F211" s="79"/>
      <c r="G211" s="97"/>
    </row>
    <row r="212" spans="1:7" ht="24" x14ac:dyDescent="0.25">
      <c r="A212" s="24"/>
      <c r="B212" s="30" t="s">
        <v>229</v>
      </c>
      <c r="C212" s="30" t="str">
        <f>LOOKUP(B212,Fields[FieldName],Fields[Format])</f>
        <v>4-char</v>
      </c>
      <c r="D212" s="32"/>
      <c r="E212" s="32" t="s">
        <v>230</v>
      </c>
      <c r="F212" s="78"/>
      <c r="G212" s="97"/>
    </row>
    <row r="213" spans="1:7" ht="36" x14ac:dyDescent="0.25">
      <c r="A213" s="24"/>
      <c r="B213" s="30" t="s">
        <v>231</v>
      </c>
      <c r="C213" s="30" t="str">
        <f>LOOKUP(B213,Fields[FieldName],Fields[Format])</f>
        <v>4-char</v>
      </c>
      <c r="D213" s="32"/>
      <c r="E213" s="32" t="s">
        <v>232</v>
      </c>
      <c r="F213" s="78"/>
      <c r="G213" s="97"/>
    </row>
    <row r="214" spans="1:7" x14ac:dyDescent="0.25">
      <c r="A214" s="24"/>
      <c r="B214" s="30" t="s">
        <v>48</v>
      </c>
      <c r="C214" s="30" t="str">
        <f>LOOKUP(B214,Fields[FieldName],Fields[Format])</f>
        <v>variable</v>
      </c>
      <c r="D214" s="32" t="s">
        <v>49</v>
      </c>
      <c r="E214" s="32" t="s">
        <v>47</v>
      </c>
      <c r="F214" s="78"/>
      <c r="G214" s="97"/>
    </row>
    <row r="215" spans="1:7" x14ac:dyDescent="0.25">
      <c r="A215" s="24"/>
      <c r="B215" s="30" t="s">
        <v>50</v>
      </c>
      <c r="C215" s="30" t="str">
        <f>LOOKUP(B215,Fields[FieldName],Fields[Format])</f>
        <v>variable</v>
      </c>
      <c r="D215" s="32" t="s">
        <v>51</v>
      </c>
      <c r="E215" s="32" t="s">
        <v>47</v>
      </c>
      <c r="F215" s="78"/>
      <c r="G215" s="97"/>
    </row>
    <row r="216" spans="1:7" x14ac:dyDescent="0.25">
      <c r="A216" s="24"/>
      <c r="B216" s="30" t="s">
        <v>60</v>
      </c>
      <c r="C216" s="30" t="str">
        <f>LOOKUP(B216,Fields[FieldName],Fields[Format])</f>
        <v>variable</v>
      </c>
      <c r="D216" s="32" t="s">
        <v>61</v>
      </c>
      <c r="E216" s="32" t="s">
        <v>62</v>
      </c>
      <c r="F216" s="79"/>
      <c r="G216" s="97"/>
    </row>
    <row r="217" spans="1:7" x14ac:dyDescent="0.25">
      <c r="A217" s="24"/>
      <c r="B217" s="30" t="s">
        <v>233</v>
      </c>
      <c r="C217" s="30" t="str">
        <f>LOOKUP(B217,Fields[FieldName],Fields[Format])</f>
        <v>4-char</v>
      </c>
      <c r="D217" s="32" t="s">
        <v>234</v>
      </c>
      <c r="E217" s="32" t="s">
        <v>235</v>
      </c>
      <c r="F217" s="79"/>
      <c r="G217" s="97"/>
    </row>
    <row r="218" spans="1:7" x14ac:dyDescent="0.25">
      <c r="A218" s="24"/>
      <c r="B218" s="30" t="s">
        <v>236</v>
      </c>
      <c r="C218" s="30" t="str">
        <f>LOOKUP(B218,Fields[FieldName],Fields[Format])</f>
        <v>4-char</v>
      </c>
      <c r="D218" s="32" t="s">
        <v>237</v>
      </c>
      <c r="E218" s="32" t="s">
        <v>238</v>
      </c>
      <c r="F218" s="79"/>
      <c r="G218" s="97"/>
    </row>
    <row r="219" spans="1:7" x14ac:dyDescent="0.25">
      <c r="A219" s="24"/>
      <c r="B219" s="30" t="s">
        <v>239</v>
      </c>
      <c r="C219" s="30" t="str">
        <f>LOOKUP(B219,Fields[FieldName],Fields[Format])</f>
        <v>4-char</v>
      </c>
      <c r="D219" s="32" t="s">
        <v>240</v>
      </c>
      <c r="E219" s="32" t="s">
        <v>241</v>
      </c>
      <c r="F219" s="78"/>
      <c r="G219" s="97"/>
    </row>
    <row r="220" spans="1:7" ht="24" x14ac:dyDescent="0.25">
      <c r="A220" s="93"/>
      <c r="B220" s="30" t="s">
        <v>63</v>
      </c>
      <c r="C220" s="30" t="str">
        <f>LOOKUP(B220,Fields[FieldName],Fields[Format])</f>
        <v>1-char</v>
      </c>
      <c r="D220" s="32" t="s">
        <v>64</v>
      </c>
      <c r="E220" s="32" t="s">
        <v>65</v>
      </c>
      <c r="F220" s="78"/>
      <c r="G220" s="97"/>
    </row>
    <row r="221" spans="1:7" ht="36" x14ac:dyDescent="0.25">
      <c r="A221" s="93"/>
      <c r="B221" s="30" t="s">
        <v>66</v>
      </c>
      <c r="C221" s="30" t="str">
        <f>LOOKUP(B221,Fields[FieldName],Fields[Format])</f>
        <v>1-char</v>
      </c>
      <c r="D221" s="32" t="s">
        <v>67</v>
      </c>
      <c r="E221" s="32" t="s">
        <v>68</v>
      </c>
      <c r="F221" s="78"/>
      <c r="G221" s="97"/>
    </row>
    <row r="222" spans="1:7" x14ac:dyDescent="0.25">
      <c r="B222" s="30" t="s">
        <v>69</v>
      </c>
      <c r="C222" s="30" t="str">
        <f>LOOKUP(B222,Fields[FieldName],Fields[Format])</f>
        <v>3-char</v>
      </c>
      <c r="D222" s="32" t="s">
        <v>70</v>
      </c>
      <c r="E222" s="32" t="s">
        <v>242</v>
      </c>
      <c r="F222" s="78"/>
      <c r="G222" s="97"/>
    </row>
    <row r="223" spans="1:7" ht="24.75" thickBot="1" x14ac:dyDescent="0.35">
      <c r="A223" s="25"/>
      <c r="B223" s="30" t="s">
        <v>72</v>
      </c>
      <c r="C223" s="30" t="str">
        <f>LOOKUP(B223,Fields[FieldName],Fields[Format])</f>
        <v>variable</v>
      </c>
      <c r="D223" s="32" t="s">
        <v>73</v>
      </c>
      <c r="E223" s="32" t="s">
        <v>243</v>
      </c>
      <c r="F223" s="79"/>
      <c r="G223" s="97"/>
    </row>
    <row r="224" spans="1:7" ht="36.75" thickTop="1" x14ac:dyDescent="0.25">
      <c r="A224" s="12"/>
      <c r="B224" s="30" t="s">
        <v>244</v>
      </c>
      <c r="C224" s="30" t="str">
        <f>LOOKUP(B224,Fields[FieldName],Fields[Format])</f>
        <v>variable</v>
      </c>
      <c r="D224" s="32" t="s">
        <v>245</v>
      </c>
      <c r="E224" s="32" t="s">
        <v>246</v>
      </c>
      <c r="F224" s="78"/>
      <c r="G224" s="97"/>
    </row>
    <row r="225" spans="1:8" ht="36" x14ac:dyDescent="0.25">
      <c r="A225" s="12"/>
      <c r="B225" s="30" t="s">
        <v>247</v>
      </c>
      <c r="C225" s="30" t="str">
        <f>LOOKUP(B225,Fields[FieldName],Fields[Format])</f>
        <v>variable</v>
      </c>
      <c r="D225" s="32" t="s">
        <v>248</v>
      </c>
      <c r="E225" s="32" t="s">
        <v>249</v>
      </c>
      <c r="F225" s="78"/>
      <c r="G225" s="97"/>
    </row>
    <row r="226" spans="1:8" ht="36" x14ac:dyDescent="0.25">
      <c r="A226" s="12"/>
      <c r="B226" s="30" t="s">
        <v>250</v>
      </c>
      <c r="C226" s="30" t="str">
        <f>LOOKUP(B226,Fields[FieldName],Fields[Format])</f>
        <v>variable</v>
      </c>
      <c r="D226" s="32" t="s">
        <v>251</v>
      </c>
      <c r="E226" s="32" t="s">
        <v>252</v>
      </c>
      <c r="F226" s="78"/>
      <c r="G226" s="97"/>
    </row>
    <row r="227" spans="1:8" ht="36" x14ac:dyDescent="0.25">
      <c r="A227" s="12"/>
      <c r="B227" s="30" t="s">
        <v>253</v>
      </c>
      <c r="C227" s="30" t="str">
        <f>LOOKUP(B227,Fields[FieldName],Fields[Format])</f>
        <v>variable</v>
      </c>
      <c r="D227" s="32" t="s">
        <v>254</v>
      </c>
      <c r="E227" s="32" t="s">
        <v>255</v>
      </c>
      <c r="F227" s="78"/>
      <c r="G227" s="97"/>
    </row>
    <row r="228" spans="1:8" ht="36" x14ac:dyDescent="0.25">
      <c r="A228" s="12"/>
      <c r="B228" s="30" t="s">
        <v>256</v>
      </c>
      <c r="C228" s="30" t="str">
        <f>LOOKUP(B228,Fields[FieldName],Fields[Format])</f>
        <v>variable</v>
      </c>
      <c r="D228" s="32" t="s">
        <v>257</v>
      </c>
      <c r="E228" s="32" t="s">
        <v>258</v>
      </c>
      <c r="F228" s="78"/>
      <c r="G228" s="97"/>
    </row>
    <row r="229" spans="1:8" ht="36" x14ac:dyDescent="0.25">
      <c r="A229" s="12"/>
      <c r="B229" s="30" t="s">
        <v>259</v>
      </c>
      <c r="C229" s="30" t="str">
        <f>LOOKUP(B229,Fields[FieldName],Fields[Format])</f>
        <v>variable</v>
      </c>
      <c r="D229" s="32" t="s">
        <v>260</v>
      </c>
      <c r="E229" s="32" t="s">
        <v>261</v>
      </c>
      <c r="F229" s="78"/>
      <c r="G229" s="97"/>
    </row>
    <row r="230" spans="1:8" ht="36" x14ac:dyDescent="0.25">
      <c r="B230" s="30" t="s">
        <v>262</v>
      </c>
      <c r="C230" s="30" t="str">
        <f>LOOKUP(B230,Fields[FieldName],Fields[Format])</f>
        <v>variable</v>
      </c>
      <c r="D230" s="32" t="s">
        <v>263</v>
      </c>
      <c r="E230" s="32" t="s">
        <v>264</v>
      </c>
      <c r="F230" s="78"/>
      <c r="G230" s="97"/>
    </row>
    <row r="231" spans="1:8" ht="18" thickBot="1" x14ac:dyDescent="0.35">
      <c r="A231" s="25"/>
      <c r="B231" s="30" t="s">
        <v>265</v>
      </c>
      <c r="C231" s="30" t="str">
        <f>LOOKUP(B231,Fields[FieldName],Fields[Format])</f>
        <v>variable</v>
      </c>
      <c r="D231" s="32" t="s">
        <v>266</v>
      </c>
      <c r="E231" s="32" t="s">
        <v>47</v>
      </c>
      <c r="F231" s="78"/>
      <c r="G231" s="97"/>
    </row>
    <row r="232" spans="1:8" ht="15.75" thickTop="1" x14ac:dyDescent="0.25">
      <c r="A232" s="23"/>
      <c r="B232" s="30" t="s">
        <v>267</v>
      </c>
      <c r="C232" s="30" t="str">
        <f>LOOKUP(B232,Fields[FieldName],Fields[Format])</f>
        <v>variable</v>
      </c>
      <c r="D232" s="32" t="s">
        <v>268</v>
      </c>
      <c r="E232" s="32" t="s">
        <v>47</v>
      </c>
      <c r="F232" s="78"/>
      <c r="G232" s="97"/>
    </row>
    <row r="233" spans="1:8" x14ac:dyDescent="0.25">
      <c r="A233" s="24"/>
      <c r="B233" s="30" t="s">
        <v>269</v>
      </c>
      <c r="C233" s="30" t="str">
        <f>LOOKUP(B233,Fields[FieldName],Fields[Format])</f>
        <v>variable</v>
      </c>
      <c r="D233" s="32" t="s">
        <v>270</v>
      </c>
      <c r="E233" s="32" t="s">
        <v>47</v>
      </c>
      <c r="F233" s="79"/>
      <c r="G233" s="97"/>
    </row>
    <row r="234" spans="1:8" x14ac:dyDescent="0.25">
      <c r="A234" s="24"/>
      <c r="B234" s="30" t="s">
        <v>271</v>
      </c>
      <c r="C234" s="30" t="s">
        <v>272</v>
      </c>
      <c r="D234" s="32" t="s">
        <v>273</v>
      </c>
      <c r="E234" s="32" t="s">
        <v>47</v>
      </c>
      <c r="F234" s="79"/>
      <c r="G234" s="97"/>
    </row>
    <row r="235" spans="1:8" x14ac:dyDescent="0.25">
      <c r="A235" s="24"/>
      <c r="B235" s="87" t="s">
        <v>75</v>
      </c>
      <c r="C235" s="87" t="str">
        <f>LOOKUP(B235,Fields[FieldName],Fields[Format])</f>
        <v>variable</v>
      </c>
      <c r="D235" s="88" t="s">
        <v>76</v>
      </c>
      <c r="E235" s="88" t="s">
        <v>77</v>
      </c>
      <c r="F235" s="78"/>
      <c r="G235" s="97"/>
    </row>
    <row r="236" spans="1:8" x14ac:dyDescent="0.25">
      <c r="A236" s="24"/>
      <c r="B236" s="87" t="s">
        <v>78</v>
      </c>
      <c r="C236" s="87" t="str">
        <f>LOOKUP(B236,Fields[FieldName],Fields[Format])</f>
        <v>variable</v>
      </c>
      <c r="D236" s="88" t="s">
        <v>79</v>
      </c>
      <c r="E236" s="88" t="s">
        <v>77</v>
      </c>
      <c r="F236" s="78"/>
      <c r="G236" s="97"/>
    </row>
    <row r="237" spans="1:8" x14ac:dyDescent="0.25">
      <c r="A237" s="93"/>
      <c r="B237" s="8"/>
      <c r="C237" s="9"/>
      <c r="D237" s="6"/>
      <c r="E237" s="8"/>
      <c r="F237" s="8"/>
      <c r="G237" s="98"/>
      <c r="H237" s="8"/>
    </row>
    <row r="238" spans="1:8" ht="18" thickBot="1" x14ac:dyDescent="0.35">
      <c r="A238" s="93"/>
      <c r="B238" s="53" t="s">
        <v>274</v>
      </c>
      <c r="C238" s="67"/>
      <c r="D238" s="114"/>
      <c r="E238" s="25"/>
      <c r="F238" s="54"/>
      <c r="G238" s="99"/>
      <c r="H238" s="25"/>
    </row>
    <row r="239" spans="1:8" ht="15.75" thickTop="1" x14ac:dyDescent="0.25">
      <c r="B239" s="30" t="s">
        <v>43</v>
      </c>
      <c r="C239" s="30" t="str">
        <f>LOOKUP(B239,Fields[FieldName],Fields[Format])</f>
        <v>2-char</v>
      </c>
      <c r="D239" s="30"/>
      <c r="E239" s="31">
        <v>35</v>
      </c>
      <c r="F239" s="75"/>
      <c r="G239" s="105"/>
      <c r="H239" s="5"/>
    </row>
    <row r="240" spans="1:8" ht="18" thickBot="1" x14ac:dyDescent="0.35">
      <c r="A240" s="25"/>
      <c r="B240" s="60" t="s">
        <v>46</v>
      </c>
      <c r="C240" s="30" t="str">
        <f>LOOKUP(B240,Fields[FieldName],Fields[Format])</f>
        <v>18-char</v>
      </c>
      <c r="D240" s="30"/>
      <c r="E240" s="32" t="s">
        <v>47</v>
      </c>
      <c r="F240" s="76"/>
      <c r="G240" s="98"/>
      <c r="H240" s="6"/>
    </row>
    <row r="241" spans="1:8" ht="15.75" thickTop="1" x14ac:dyDescent="0.25">
      <c r="A241" s="12"/>
      <c r="B241" s="60" t="s">
        <v>48</v>
      </c>
      <c r="C241" s="30" t="str">
        <f>LOOKUP(B241,Fields[FieldName],Fields[Format])</f>
        <v>variable</v>
      </c>
      <c r="D241" s="30" t="s">
        <v>49</v>
      </c>
      <c r="E241" s="32" t="s">
        <v>47</v>
      </c>
      <c r="F241" s="76"/>
      <c r="G241" s="98"/>
      <c r="H241" s="6"/>
    </row>
    <row r="242" spans="1:8" x14ac:dyDescent="0.25">
      <c r="A242" s="12"/>
      <c r="B242" s="60" t="s">
        <v>50</v>
      </c>
      <c r="C242" s="30" t="str">
        <f>LOOKUP(B242,Fields[FieldName],Fields[Format])</f>
        <v>variable</v>
      </c>
      <c r="D242" s="30" t="s">
        <v>51</v>
      </c>
      <c r="E242" s="32" t="s">
        <v>47</v>
      </c>
      <c r="F242" s="76"/>
      <c r="G242" s="98"/>
      <c r="H242" s="6"/>
    </row>
    <row r="243" spans="1:8" x14ac:dyDescent="0.25">
      <c r="A243" s="12"/>
      <c r="B243" s="94" t="s">
        <v>52</v>
      </c>
      <c r="C243" s="87" t="str">
        <f>LOOKUP(B243,Fields[FieldName],Fields[Format])</f>
        <v>variable</v>
      </c>
      <c r="D243" s="87" t="s">
        <v>53</v>
      </c>
      <c r="E243" s="88" t="s">
        <v>54</v>
      </c>
      <c r="F243" s="76"/>
      <c r="G243" s="98"/>
      <c r="H243" s="6"/>
    </row>
    <row r="244" spans="1:8" x14ac:dyDescent="0.25">
      <c r="A244" s="12"/>
      <c r="B244" s="60" t="s">
        <v>55</v>
      </c>
      <c r="C244" s="30" t="str">
        <f>LOOKUP(B244,Fields[FieldName],Fields[Format])</f>
        <v>variable</v>
      </c>
      <c r="D244" s="30" t="s">
        <v>56</v>
      </c>
      <c r="E244" s="32" t="s">
        <v>47</v>
      </c>
      <c r="F244" s="76"/>
      <c r="G244" s="98"/>
      <c r="H244" s="6"/>
    </row>
    <row r="245" spans="1:8" x14ac:dyDescent="0.25">
      <c r="A245" s="12"/>
      <c r="B245" s="8"/>
      <c r="C245" s="9"/>
      <c r="D245" s="6"/>
      <c r="E245" s="8"/>
      <c r="F245" s="76"/>
      <c r="G245" s="98"/>
      <c r="H245" s="6"/>
    </row>
    <row r="246" spans="1:8" ht="18" thickBot="1" x14ac:dyDescent="0.35">
      <c r="A246" s="12"/>
      <c r="B246" s="53" t="s">
        <v>275</v>
      </c>
      <c r="C246" s="67"/>
      <c r="D246" s="114"/>
      <c r="E246" s="25"/>
      <c r="G246" s="97"/>
    </row>
    <row r="247" spans="1:8" ht="15.75" thickTop="1" x14ac:dyDescent="0.25">
      <c r="A247" s="12"/>
      <c r="B247" s="30" t="s">
        <v>43</v>
      </c>
      <c r="C247" s="30" t="str">
        <f>LOOKUP(B247,Fields[FieldName],Fields[Format])</f>
        <v>2-char</v>
      </c>
      <c r="D247" s="30"/>
      <c r="E247" s="31">
        <v>36</v>
      </c>
      <c r="G247" s="97"/>
    </row>
    <row r="248" spans="1:8" ht="24" x14ac:dyDescent="0.25">
      <c r="A248" s="12"/>
      <c r="B248" s="30" t="s">
        <v>276</v>
      </c>
      <c r="C248" s="30" t="str">
        <f>LOOKUP(B248,Fields[FieldName],Fields[Format])</f>
        <v>1-char</v>
      </c>
      <c r="D248" s="32"/>
      <c r="E248" s="32" t="s">
        <v>277</v>
      </c>
      <c r="G248" s="97"/>
    </row>
    <row r="249" spans="1:8" x14ac:dyDescent="0.25">
      <c r="A249" s="12"/>
      <c r="B249" s="30" t="s">
        <v>46</v>
      </c>
      <c r="C249" s="30" t="str">
        <f>LOOKUP(B249,Fields[FieldName],Fields[Format])</f>
        <v>18-char</v>
      </c>
      <c r="D249" s="32"/>
      <c r="E249" s="32" t="s">
        <v>47</v>
      </c>
      <c r="G249" s="97"/>
    </row>
    <row r="250" spans="1:8" x14ac:dyDescent="0.25">
      <c r="A250" s="12"/>
      <c r="B250" s="30" t="s">
        <v>48</v>
      </c>
      <c r="C250" s="30" t="str">
        <f>LOOKUP(B250,Fields[FieldName],Fields[Format])</f>
        <v>variable</v>
      </c>
      <c r="D250" s="32" t="s">
        <v>49</v>
      </c>
      <c r="E250" s="32" t="s">
        <v>47</v>
      </c>
      <c r="G250" s="97"/>
    </row>
    <row r="251" spans="1:8" x14ac:dyDescent="0.25">
      <c r="A251" s="12"/>
      <c r="B251" s="30" t="s">
        <v>50</v>
      </c>
      <c r="C251" s="30" t="str">
        <f>LOOKUP(B251,Fields[FieldName],Fields[Format])</f>
        <v>variable</v>
      </c>
      <c r="D251" s="32" t="s">
        <v>51</v>
      </c>
      <c r="E251" s="32" t="s">
        <v>47</v>
      </c>
      <c r="G251" s="97"/>
    </row>
    <row r="252" spans="1:8" x14ac:dyDescent="0.25">
      <c r="A252" s="12"/>
      <c r="B252" s="87" t="s">
        <v>75</v>
      </c>
      <c r="C252" s="87" t="str">
        <f>LOOKUP(B252,Fields[FieldName],Fields[Format])</f>
        <v>variable</v>
      </c>
      <c r="D252" s="88" t="s">
        <v>76</v>
      </c>
      <c r="E252" s="88" t="s">
        <v>77</v>
      </c>
      <c r="G252" s="97"/>
    </row>
    <row r="253" spans="1:8" x14ac:dyDescent="0.25">
      <c r="A253" s="12"/>
      <c r="B253" s="87" t="s">
        <v>78</v>
      </c>
      <c r="C253" s="87" t="str">
        <f>LOOKUP(B253,Fields[FieldName],Fields[Format])</f>
        <v>variable</v>
      </c>
      <c r="D253" s="88" t="s">
        <v>79</v>
      </c>
      <c r="E253" s="88" t="s">
        <v>77</v>
      </c>
      <c r="G253" s="97"/>
    </row>
    <row r="254" spans="1:8" ht="18" thickBot="1" x14ac:dyDescent="0.35">
      <c r="A254" s="25"/>
      <c r="B254" s="8"/>
      <c r="C254" s="9"/>
      <c r="D254" s="6"/>
      <c r="E254" s="8"/>
      <c r="F254" s="8"/>
      <c r="G254" s="98"/>
      <c r="H254" s="8"/>
    </row>
    <row r="255" spans="1:8" ht="18.75" thickTop="1" thickBot="1" x14ac:dyDescent="0.35">
      <c r="A255" s="23"/>
      <c r="B255" s="25" t="s">
        <v>278</v>
      </c>
      <c r="C255" s="67"/>
      <c r="D255" s="114"/>
      <c r="E255" s="25"/>
      <c r="F255" s="54"/>
      <c r="G255" s="99"/>
      <c r="H255" s="25"/>
    </row>
    <row r="256" spans="1:8" ht="15.75" thickTop="1" x14ac:dyDescent="0.25">
      <c r="A256" s="24"/>
      <c r="B256" s="30" t="s">
        <v>43</v>
      </c>
      <c r="C256" s="30" t="str">
        <f>LOOKUP(B256,Fields[FieldName],Fields[Format])</f>
        <v>2-char</v>
      </c>
      <c r="D256" s="30"/>
      <c r="E256" s="31">
        <v>37</v>
      </c>
      <c r="F256" s="75"/>
      <c r="G256" s="105"/>
      <c r="H256" s="5"/>
    </row>
    <row r="257" spans="1:8" x14ac:dyDescent="0.25">
      <c r="A257" s="24"/>
      <c r="B257" s="30" t="s">
        <v>46</v>
      </c>
      <c r="C257" s="30" t="str">
        <f>LOOKUP(B257,Fields[FieldName],Fields[Format])</f>
        <v>18-char</v>
      </c>
      <c r="D257" s="30"/>
      <c r="E257" s="32" t="s">
        <v>47</v>
      </c>
      <c r="F257" s="76"/>
      <c r="G257" s="98"/>
      <c r="H257" s="6"/>
    </row>
    <row r="258" spans="1:8" x14ac:dyDescent="0.25">
      <c r="A258" s="24"/>
      <c r="B258" s="30" t="s">
        <v>113</v>
      </c>
      <c r="C258" s="30" t="str">
        <f>LOOKUP(B258,Fields[FieldName],Fields[Format])</f>
        <v>2-char</v>
      </c>
      <c r="D258" s="30"/>
      <c r="E258" s="32" t="s">
        <v>471</v>
      </c>
      <c r="F258" s="76"/>
      <c r="G258" s="98"/>
      <c r="H258" s="6"/>
    </row>
    <row r="259" spans="1:8" x14ac:dyDescent="0.25">
      <c r="A259" s="24"/>
      <c r="B259" s="30" t="s">
        <v>279</v>
      </c>
      <c r="C259" s="30" t="str">
        <f>LOOKUP(B259,Fields[FieldName],Fields[Format])</f>
        <v>2-char</v>
      </c>
      <c r="D259" s="30"/>
      <c r="E259" s="32" t="s">
        <v>280</v>
      </c>
      <c r="F259" s="76"/>
      <c r="G259" s="98"/>
      <c r="H259" s="6"/>
    </row>
    <row r="260" spans="1:8" x14ac:dyDescent="0.25">
      <c r="A260" s="24"/>
      <c r="B260" s="30" t="s">
        <v>69</v>
      </c>
      <c r="C260" s="30" t="str">
        <f>LOOKUP(B260,Fields[FieldName],Fields[Format])</f>
        <v>3-char</v>
      </c>
      <c r="D260" s="30"/>
      <c r="E260" s="32" t="s">
        <v>281</v>
      </c>
      <c r="F260" s="76"/>
      <c r="G260" s="98"/>
      <c r="H260" s="6"/>
    </row>
    <row r="261" spans="1:8" ht="24" x14ac:dyDescent="0.25">
      <c r="A261" s="93"/>
      <c r="B261" s="30" t="s">
        <v>72</v>
      </c>
      <c r="C261" s="30" t="str">
        <f>LOOKUP(B261,Fields[FieldName],Fields[Format])</f>
        <v>variable</v>
      </c>
      <c r="D261" s="30" t="s">
        <v>73</v>
      </c>
      <c r="E261" s="32" t="s">
        <v>282</v>
      </c>
      <c r="F261" s="76"/>
      <c r="G261" s="98"/>
      <c r="H261" s="6"/>
    </row>
    <row r="262" spans="1:8" x14ac:dyDescent="0.25">
      <c r="A262" s="93"/>
      <c r="B262" s="30" t="s">
        <v>48</v>
      </c>
      <c r="C262" s="30" t="str">
        <f>LOOKUP(B262,Fields[FieldName],Fields[Format])</f>
        <v>variable</v>
      </c>
      <c r="D262" s="30" t="s">
        <v>49</v>
      </c>
      <c r="E262" s="32" t="s">
        <v>47</v>
      </c>
      <c r="F262" s="76"/>
      <c r="G262" s="98"/>
      <c r="H262" s="6"/>
    </row>
    <row r="263" spans="1:8" x14ac:dyDescent="0.25">
      <c r="A263" s="8"/>
      <c r="B263" s="30" t="s">
        <v>50</v>
      </c>
      <c r="C263" s="30" t="str">
        <f>LOOKUP(B263,Fields[FieldName],Fields[Format])</f>
        <v>variable</v>
      </c>
      <c r="D263" s="30" t="s">
        <v>51</v>
      </c>
      <c r="E263" s="32" t="s">
        <v>47</v>
      </c>
      <c r="F263" s="76"/>
      <c r="G263" s="98"/>
      <c r="H263" s="6"/>
    </row>
    <row r="264" spans="1:8" ht="18" thickBot="1" x14ac:dyDescent="0.35">
      <c r="A264" s="25"/>
      <c r="B264" s="87" t="s">
        <v>52</v>
      </c>
      <c r="C264" s="87" t="str">
        <f>LOOKUP(B264,Fields[FieldName],Fields[Format])</f>
        <v>variable</v>
      </c>
      <c r="D264" s="87" t="s">
        <v>53</v>
      </c>
      <c r="E264" s="88" t="s">
        <v>54</v>
      </c>
      <c r="F264" s="8"/>
      <c r="G264" s="98"/>
      <c r="H264" s="8"/>
    </row>
    <row r="265" spans="1:8" ht="15.75" thickTop="1" x14ac:dyDescent="0.25">
      <c r="A265" s="12"/>
      <c r="B265" s="30" t="s">
        <v>55</v>
      </c>
      <c r="C265" s="30" t="str">
        <f>LOOKUP(B265,Fields[FieldName],Fields[Format])</f>
        <v>variable</v>
      </c>
      <c r="D265" s="30" t="s">
        <v>56</v>
      </c>
      <c r="E265" s="32" t="s">
        <v>47</v>
      </c>
      <c r="F265" s="8"/>
      <c r="G265" s="98"/>
      <c r="H265" s="8"/>
    </row>
    <row r="266" spans="1:8" x14ac:dyDescent="0.25">
      <c r="A266" s="12"/>
      <c r="B266" s="109" t="s">
        <v>283</v>
      </c>
      <c r="C266" s="109" t="str">
        <f>LOOKUP(B266,Fields[FieldName],Fields[Format])</f>
        <v>variable</v>
      </c>
      <c r="D266" s="109" t="s">
        <v>284</v>
      </c>
      <c r="E266" s="110" t="s">
        <v>47</v>
      </c>
      <c r="F266" s="8"/>
      <c r="G266" s="98"/>
      <c r="H266" s="8"/>
    </row>
    <row r="267" spans="1:8" x14ac:dyDescent="0.25">
      <c r="A267" s="12"/>
      <c r="B267" s="87" t="s">
        <v>119</v>
      </c>
      <c r="C267" s="87" t="str">
        <f>LOOKUP(B267,Fields[FieldName],Fields[Format])</f>
        <v>variable</v>
      </c>
      <c r="D267" s="87" t="s">
        <v>120</v>
      </c>
      <c r="E267" s="88" t="s">
        <v>54</v>
      </c>
      <c r="F267" s="8"/>
      <c r="G267" s="98"/>
      <c r="H267" s="8"/>
    </row>
    <row r="268" spans="1:8" x14ac:dyDescent="0.25">
      <c r="A268" s="12"/>
      <c r="B268" s="14"/>
      <c r="C268" s="14"/>
      <c r="D268" s="14"/>
      <c r="E268" s="6"/>
      <c r="F268" s="8"/>
      <c r="G268" s="98"/>
      <c r="H268" s="8"/>
    </row>
    <row r="269" spans="1:8" ht="18" thickBot="1" x14ac:dyDescent="0.35">
      <c r="A269" s="95"/>
      <c r="B269" s="53" t="s">
        <v>285</v>
      </c>
      <c r="C269" s="67"/>
      <c r="D269" s="114"/>
      <c r="E269" s="25"/>
      <c r="G269" s="97"/>
    </row>
    <row r="270" spans="1:8" ht="15.75" thickTop="1" x14ac:dyDescent="0.25">
      <c r="B270" s="30" t="s">
        <v>43</v>
      </c>
      <c r="C270" s="30" t="str">
        <f>LOOKUP(B270,Fields[FieldName],Fields[Format])</f>
        <v>2-char</v>
      </c>
      <c r="D270" s="30"/>
      <c r="E270" s="31">
        <v>38</v>
      </c>
      <c r="G270" s="97"/>
    </row>
    <row r="271" spans="1:8" ht="24.75" thickBot="1" x14ac:dyDescent="0.35">
      <c r="A271" s="25"/>
      <c r="B271" s="30" t="s">
        <v>286</v>
      </c>
      <c r="C271" s="30" t="str">
        <f>LOOKUP(B271,Fields[FieldName],Fields[Format])</f>
        <v>1-char</v>
      </c>
      <c r="D271" s="32"/>
      <c r="E271" s="32" t="s">
        <v>287</v>
      </c>
      <c r="G271" s="97"/>
    </row>
    <row r="272" spans="1:8" ht="15.75" thickTop="1" x14ac:dyDescent="0.25">
      <c r="A272" s="23"/>
      <c r="B272" s="30" t="s">
        <v>46</v>
      </c>
      <c r="C272" s="30" t="str">
        <f>LOOKUP(B272,Fields[FieldName],Fields[Format])</f>
        <v>18-char</v>
      </c>
      <c r="D272" s="32"/>
      <c r="E272" s="32" t="s">
        <v>47</v>
      </c>
      <c r="G272" s="97"/>
    </row>
    <row r="273" spans="1:8" x14ac:dyDescent="0.25">
      <c r="A273" s="24"/>
      <c r="B273" s="30" t="s">
        <v>48</v>
      </c>
      <c r="C273" s="30" t="str">
        <f>LOOKUP(B273,Fields[FieldName],Fields[Format])</f>
        <v>variable</v>
      </c>
      <c r="D273" s="32" t="s">
        <v>49</v>
      </c>
      <c r="E273" s="32" t="s">
        <v>47</v>
      </c>
      <c r="G273" s="97"/>
    </row>
    <row r="274" spans="1:8" x14ac:dyDescent="0.25">
      <c r="A274" s="24"/>
      <c r="B274" s="30" t="s">
        <v>50</v>
      </c>
      <c r="C274" s="30" t="str">
        <f>LOOKUP(B274,Fields[FieldName],Fields[Format])</f>
        <v>variable</v>
      </c>
      <c r="D274" s="32" t="s">
        <v>51</v>
      </c>
      <c r="E274" s="32" t="s">
        <v>47</v>
      </c>
      <c r="G274" s="97"/>
    </row>
    <row r="275" spans="1:8" x14ac:dyDescent="0.25">
      <c r="A275" s="24"/>
      <c r="B275" s="30" t="s">
        <v>119</v>
      </c>
      <c r="C275" s="30" t="str">
        <f>LOOKUP(B275,Fields[FieldName],Fields[Format])</f>
        <v>variable</v>
      </c>
      <c r="D275" s="32" t="s">
        <v>120</v>
      </c>
      <c r="E275" s="32" t="s">
        <v>47</v>
      </c>
      <c r="G275" s="97"/>
    </row>
    <row r="276" spans="1:8" x14ac:dyDescent="0.25">
      <c r="A276" s="24"/>
      <c r="B276" s="87" t="s">
        <v>75</v>
      </c>
      <c r="C276" s="87" t="str">
        <f>LOOKUP(B276,Fields[FieldName],Fields[Format])</f>
        <v>variable</v>
      </c>
      <c r="D276" s="88" t="s">
        <v>76</v>
      </c>
      <c r="E276" s="88" t="s">
        <v>77</v>
      </c>
      <c r="G276" s="97"/>
    </row>
    <row r="277" spans="1:8" x14ac:dyDescent="0.25">
      <c r="A277" s="93"/>
      <c r="B277" s="87" t="s">
        <v>78</v>
      </c>
      <c r="C277" s="87" t="str">
        <f>LOOKUP(B277,Fields[FieldName],Fields[Format])</f>
        <v>variable</v>
      </c>
      <c r="D277" s="88" t="s">
        <v>79</v>
      </c>
      <c r="E277" s="88" t="s">
        <v>77</v>
      </c>
      <c r="G277" s="97"/>
    </row>
    <row r="278" spans="1:8" x14ac:dyDescent="0.25">
      <c r="A278" s="93"/>
      <c r="B278" s="8"/>
      <c r="C278" s="9"/>
      <c r="D278" s="6"/>
      <c r="E278" s="8"/>
      <c r="G278" s="97"/>
    </row>
    <row r="279" spans="1:8" ht="18" thickBot="1" x14ac:dyDescent="0.35">
      <c r="A279" s="93"/>
      <c r="B279" s="53" t="s">
        <v>288</v>
      </c>
      <c r="C279" s="67"/>
      <c r="D279" s="114"/>
      <c r="E279" s="25"/>
      <c r="F279" s="54"/>
      <c r="G279" s="99"/>
      <c r="H279" s="25"/>
    </row>
    <row r="280" spans="1:8" ht="15.75" thickTop="1" x14ac:dyDescent="0.25">
      <c r="A280" s="93"/>
      <c r="B280" s="30" t="s">
        <v>43</v>
      </c>
      <c r="C280" s="30" t="str">
        <f>LOOKUP(B280,Fields[FieldName],Fields[Format])</f>
        <v>2-char</v>
      </c>
      <c r="D280" s="30"/>
      <c r="E280" s="31">
        <v>17</v>
      </c>
      <c r="F280" s="75"/>
      <c r="G280" s="105"/>
      <c r="H280" s="5"/>
    </row>
    <row r="281" spans="1:8" x14ac:dyDescent="0.25">
      <c r="A281" s="24"/>
      <c r="B281" s="60" t="s">
        <v>46</v>
      </c>
      <c r="C281" s="30" t="str">
        <f>LOOKUP(B281,Fields[FieldName],Fields[Format])</f>
        <v>18-char</v>
      </c>
      <c r="D281" s="30"/>
      <c r="E281" s="32" t="s">
        <v>47</v>
      </c>
      <c r="F281" s="76"/>
      <c r="G281" s="98"/>
      <c r="H281" s="6"/>
    </row>
    <row r="282" spans="1:8" x14ac:dyDescent="0.25">
      <c r="A282" s="24"/>
      <c r="B282" s="60" t="s">
        <v>48</v>
      </c>
      <c r="C282" s="30" t="str">
        <f>LOOKUP(B282,Fields[FieldName],Fields[Format])</f>
        <v>variable</v>
      </c>
      <c r="D282" s="30" t="s">
        <v>49</v>
      </c>
      <c r="E282" s="32" t="s">
        <v>47</v>
      </c>
      <c r="F282" s="76"/>
      <c r="G282" s="98"/>
      <c r="H282" s="6"/>
    </row>
    <row r="283" spans="1:8" x14ac:dyDescent="0.25">
      <c r="A283" s="24"/>
      <c r="B283" s="60" t="s">
        <v>87</v>
      </c>
      <c r="C283" s="30" t="str">
        <f>LOOKUP(B283,Fields[FieldName],Fields[Format])</f>
        <v>variable</v>
      </c>
      <c r="D283" s="30" t="s">
        <v>88</v>
      </c>
      <c r="E283" s="32" t="s">
        <v>47</v>
      </c>
      <c r="F283" s="76"/>
      <c r="G283" s="98"/>
      <c r="H283" s="6"/>
    </row>
    <row r="284" spans="1:8" x14ac:dyDescent="0.25">
      <c r="A284" s="24"/>
      <c r="B284" s="94" t="s">
        <v>52</v>
      </c>
      <c r="C284" s="87" t="str">
        <f>LOOKUP(B284,Fields[FieldName],Fields[Format])</f>
        <v>variable</v>
      </c>
      <c r="D284" s="87" t="s">
        <v>53</v>
      </c>
      <c r="E284" s="88" t="s">
        <v>54</v>
      </c>
      <c r="F284" s="76"/>
      <c r="G284" s="98"/>
      <c r="H284" s="6"/>
    </row>
    <row r="285" spans="1:8" x14ac:dyDescent="0.25">
      <c r="A285" s="24"/>
      <c r="B285" s="9"/>
      <c r="C285" s="9"/>
      <c r="D285" s="14"/>
      <c r="E285" s="8"/>
      <c r="F285" s="76"/>
      <c r="G285" s="98"/>
      <c r="H285" s="6"/>
    </row>
    <row r="286" spans="1:8" ht="18" thickBot="1" x14ac:dyDescent="0.35">
      <c r="A286" s="24"/>
      <c r="B286" s="46" t="s">
        <v>289</v>
      </c>
      <c r="C286" s="52"/>
      <c r="D286" s="114"/>
      <c r="E286" s="25"/>
      <c r="G286" s="97"/>
    </row>
    <row r="287" spans="1:8" ht="15.75" thickTop="1" x14ac:dyDescent="0.25">
      <c r="A287" s="24"/>
      <c r="B287" s="30" t="s">
        <v>43</v>
      </c>
      <c r="C287" s="30" t="str">
        <f>LOOKUP(B287,Fields[FieldName],Fields[Format])</f>
        <v>2-char</v>
      </c>
      <c r="D287" s="30"/>
      <c r="E287" s="31">
        <v>18</v>
      </c>
      <c r="G287" s="97"/>
    </row>
    <row r="288" spans="1:8" x14ac:dyDescent="0.25">
      <c r="A288" s="24"/>
      <c r="B288" s="30" t="s">
        <v>290</v>
      </c>
      <c r="C288" s="30" t="str">
        <f>LOOKUP(B288,Fields[FieldName],Fields[Format])</f>
        <v>2-char</v>
      </c>
      <c r="D288" s="32"/>
      <c r="E288" s="32" t="s">
        <v>47</v>
      </c>
      <c r="G288" s="97"/>
    </row>
    <row r="289" spans="1:7" x14ac:dyDescent="0.25">
      <c r="A289" s="24"/>
      <c r="B289" s="30" t="s">
        <v>291</v>
      </c>
      <c r="C289" s="30" t="str">
        <f>LOOKUP(B289,Fields[FieldName],Fields[Format])</f>
        <v>2-char</v>
      </c>
      <c r="D289" s="32"/>
      <c r="E289" s="32" t="s">
        <v>292</v>
      </c>
      <c r="G289" s="97"/>
    </row>
    <row r="290" spans="1:7" x14ac:dyDescent="0.25">
      <c r="A290" s="93"/>
      <c r="B290" s="30" t="s">
        <v>113</v>
      </c>
      <c r="C290" s="30" t="str">
        <f>LOOKUP(B290,Fields[FieldName],Fields[Format])</f>
        <v>2-char</v>
      </c>
      <c r="D290" s="32"/>
      <c r="E290" s="32" t="s">
        <v>293</v>
      </c>
      <c r="G290" s="97"/>
    </row>
    <row r="291" spans="1:7" x14ac:dyDescent="0.25">
      <c r="A291" s="93"/>
      <c r="B291" s="30" t="s">
        <v>46</v>
      </c>
      <c r="C291" s="30" t="str">
        <f>LOOKUP(B291,Fields[FieldName],Fields[Format])</f>
        <v>18-char</v>
      </c>
      <c r="D291" s="32"/>
      <c r="E291" s="32" t="s">
        <v>47</v>
      </c>
      <c r="G291" s="97"/>
    </row>
    <row r="292" spans="1:7" x14ac:dyDescent="0.25">
      <c r="B292" s="109" t="s">
        <v>294</v>
      </c>
      <c r="C292" s="30" t="str">
        <f>LOOKUP(B292,Fields[FieldName],Fields[Format])</f>
        <v>variable</v>
      </c>
      <c r="D292" s="32" t="s">
        <v>295</v>
      </c>
      <c r="E292" s="32" t="s">
        <v>47</v>
      </c>
      <c r="G292" s="97"/>
    </row>
    <row r="293" spans="1:7" ht="18" thickBot="1" x14ac:dyDescent="0.35">
      <c r="A293" s="25"/>
      <c r="B293" s="87" t="s">
        <v>110</v>
      </c>
      <c r="C293" s="87" t="str">
        <f>LOOKUP(B293,Fields[FieldName],Fields[Format])</f>
        <v>variable</v>
      </c>
      <c r="D293" s="88" t="s">
        <v>111</v>
      </c>
      <c r="E293" s="88" t="s">
        <v>77</v>
      </c>
      <c r="G293" s="97"/>
    </row>
    <row r="294" spans="1:7" ht="15.75" thickTop="1" x14ac:dyDescent="0.25">
      <c r="A294" s="15"/>
      <c r="B294" s="87" t="s">
        <v>296</v>
      </c>
      <c r="C294" s="87" t="str">
        <f>LOOKUP(B294,Fields[FieldName],Fields[Format])</f>
        <v>18-char</v>
      </c>
      <c r="D294" s="88" t="s">
        <v>297</v>
      </c>
      <c r="E294" s="88" t="s">
        <v>77</v>
      </c>
      <c r="G294" s="97"/>
    </row>
    <row r="295" spans="1:7" x14ac:dyDescent="0.25">
      <c r="A295" s="15"/>
      <c r="B295" s="87" t="s">
        <v>298</v>
      </c>
      <c r="C295" s="87" t="str">
        <f>LOOKUP(B295,Fields[FieldName],Fields[Format])</f>
        <v>18-char</v>
      </c>
      <c r="D295" s="88" t="s">
        <v>299</v>
      </c>
      <c r="E295" s="88" t="s">
        <v>77</v>
      </c>
      <c r="G295" s="97"/>
    </row>
    <row r="296" spans="1:7" x14ac:dyDescent="0.25">
      <c r="A296" s="15"/>
      <c r="B296" s="30" t="s">
        <v>87</v>
      </c>
      <c r="C296" s="30" t="str">
        <f>LOOKUP(B296,Fields[FieldName],Fields[Format])</f>
        <v>variable</v>
      </c>
      <c r="D296" s="32" t="s">
        <v>88</v>
      </c>
      <c r="E296" s="32" t="s">
        <v>47</v>
      </c>
      <c r="G296" s="97"/>
    </row>
    <row r="297" spans="1:7" x14ac:dyDescent="0.25">
      <c r="A297" s="15"/>
      <c r="B297" s="30" t="s">
        <v>107</v>
      </c>
      <c r="C297" s="30" t="str">
        <f>LOOKUP(B297,Fields[FieldName],Fields[Format])</f>
        <v>variable</v>
      </c>
      <c r="D297" s="32" t="s">
        <v>108</v>
      </c>
      <c r="E297" s="32" t="s">
        <v>47</v>
      </c>
      <c r="G297" s="97"/>
    </row>
    <row r="298" spans="1:7" x14ac:dyDescent="0.25">
      <c r="A298" s="15"/>
      <c r="B298" s="87" t="s">
        <v>300</v>
      </c>
      <c r="C298" s="87" t="str">
        <f>LOOKUP(B298,Fields[FieldName],Fields[Format])</f>
        <v>variable</v>
      </c>
      <c r="D298" s="88" t="s">
        <v>301</v>
      </c>
      <c r="E298" s="88" t="s">
        <v>77</v>
      </c>
      <c r="G298" s="97"/>
    </row>
    <row r="299" spans="1:7" x14ac:dyDescent="0.25">
      <c r="A299" s="15"/>
      <c r="B299" s="87" t="s">
        <v>69</v>
      </c>
      <c r="C299" s="87" t="str">
        <f>LOOKUP(B299,Fields[FieldName],Fields[Format])</f>
        <v>3-char</v>
      </c>
      <c r="D299" s="88" t="s">
        <v>70</v>
      </c>
      <c r="E299" s="88" t="s">
        <v>77</v>
      </c>
      <c r="G299" s="97"/>
    </row>
    <row r="300" spans="1:7" x14ac:dyDescent="0.25">
      <c r="A300" s="41"/>
      <c r="B300" s="87" t="s">
        <v>302</v>
      </c>
      <c r="C300" s="87" t="str">
        <f>LOOKUP(B300,Fields[FieldName],Fields[Format])</f>
        <v>2-char</v>
      </c>
      <c r="D300" s="88" t="s">
        <v>73</v>
      </c>
      <c r="E300" s="88" t="s">
        <v>77</v>
      </c>
      <c r="G300" s="97"/>
    </row>
    <row r="301" spans="1:7" ht="18" thickBot="1" x14ac:dyDescent="0.35">
      <c r="A301" s="25"/>
      <c r="B301" s="87" t="s">
        <v>117</v>
      </c>
      <c r="C301" s="87" t="str">
        <f>LOOKUP(B301,Fields[FieldName],Fields[Format])</f>
        <v>3-char</v>
      </c>
      <c r="D301" s="88" t="s">
        <v>118</v>
      </c>
      <c r="E301" s="88" t="s">
        <v>303</v>
      </c>
      <c r="G301" s="97"/>
    </row>
    <row r="302" spans="1:7" ht="15.75" thickTop="1" x14ac:dyDescent="0.25">
      <c r="A302" s="28"/>
      <c r="B302" s="30" t="s">
        <v>139</v>
      </c>
      <c r="C302" s="30" t="str">
        <f>LOOKUP(B302,Fields[FieldName],Fields[Format])</f>
        <v>variable</v>
      </c>
      <c r="D302" s="32" t="s">
        <v>140</v>
      </c>
      <c r="E302" s="32" t="s">
        <v>47</v>
      </c>
      <c r="G302" s="97"/>
    </row>
    <row r="303" spans="1:7" x14ac:dyDescent="0.25">
      <c r="A303" s="29"/>
      <c r="B303" s="30" t="s">
        <v>128</v>
      </c>
      <c r="C303" s="30" t="str">
        <f>LOOKUP(B303,Fields[FieldName],Fields[Format])</f>
        <v>variable</v>
      </c>
      <c r="D303" s="32" t="s">
        <v>129</v>
      </c>
      <c r="E303" s="32" t="s">
        <v>47</v>
      </c>
      <c r="G303" s="97"/>
    </row>
    <row r="304" spans="1:7" x14ac:dyDescent="0.25">
      <c r="A304" s="29"/>
      <c r="B304" s="30" t="s">
        <v>90</v>
      </c>
      <c r="C304" s="30" t="str">
        <f>LOOKUP(B304,Fields[FieldName],Fields[Format])</f>
        <v>variable</v>
      </c>
      <c r="D304" s="32" t="s">
        <v>91</v>
      </c>
      <c r="E304" s="32" t="s">
        <v>47</v>
      </c>
      <c r="G304" s="97"/>
    </row>
    <row r="305" spans="1:8" x14ac:dyDescent="0.25">
      <c r="A305" s="29"/>
      <c r="B305" s="87" t="s">
        <v>75</v>
      </c>
      <c r="C305" s="87" t="str">
        <f>LOOKUP(B305,Fields[FieldName],Fields[Format])</f>
        <v>variable</v>
      </c>
      <c r="D305" s="88" t="s">
        <v>76</v>
      </c>
      <c r="E305" s="88" t="s">
        <v>77</v>
      </c>
      <c r="G305" s="97"/>
    </row>
    <row r="306" spans="1:8" x14ac:dyDescent="0.25">
      <c r="A306" s="29"/>
      <c r="B306" s="87" t="s">
        <v>78</v>
      </c>
      <c r="C306" s="87" t="str">
        <f>LOOKUP(B306,Fields[FieldName],Fields[Format])</f>
        <v>variable</v>
      </c>
      <c r="D306" s="88" t="s">
        <v>79</v>
      </c>
      <c r="E306" s="88" t="s">
        <v>77</v>
      </c>
      <c r="G306" s="97"/>
    </row>
    <row r="307" spans="1:8" x14ac:dyDescent="0.25">
      <c r="A307" s="29"/>
      <c r="B307" s="8"/>
      <c r="C307" s="9"/>
      <c r="D307" s="6"/>
      <c r="E307" s="8"/>
      <c r="F307" s="8"/>
      <c r="G307" s="98"/>
      <c r="H307" s="8"/>
    </row>
    <row r="308" spans="1:8" ht="18" thickBot="1" x14ac:dyDescent="0.35">
      <c r="A308" s="29"/>
      <c r="B308" s="46" t="s">
        <v>304</v>
      </c>
      <c r="C308" s="52"/>
      <c r="D308" s="114"/>
      <c r="E308" s="25"/>
      <c r="F308" s="48"/>
      <c r="G308" s="106"/>
      <c r="H308" s="48"/>
    </row>
    <row r="309" spans="1:8" ht="15.75" thickTop="1" x14ac:dyDescent="0.25">
      <c r="A309" s="29"/>
      <c r="B309" s="115" t="s">
        <v>43</v>
      </c>
      <c r="C309" s="115" t="str">
        <f>LOOKUP(B309,Fields[FieldName],Fields[Format])</f>
        <v>2-char</v>
      </c>
      <c r="D309" s="115"/>
      <c r="E309" s="116">
        <v>19</v>
      </c>
      <c r="F309" s="42"/>
      <c r="G309" s="103"/>
      <c r="H309" s="43"/>
    </row>
    <row r="310" spans="1:8" x14ac:dyDescent="0.25">
      <c r="B310" s="115" t="s">
        <v>46</v>
      </c>
      <c r="C310" s="115" t="str">
        <f>LOOKUP(B310,Fields[FieldName],Fields[Format])</f>
        <v>18-char</v>
      </c>
      <c r="D310" s="115"/>
      <c r="E310" s="115" t="s">
        <v>47</v>
      </c>
      <c r="F310" s="50"/>
      <c r="G310" s="107"/>
      <c r="H310" s="50"/>
    </row>
    <row r="311" spans="1:8" ht="18" thickBot="1" x14ac:dyDescent="0.35">
      <c r="A311" s="25"/>
      <c r="B311" s="115" t="s">
        <v>48</v>
      </c>
      <c r="C311" s="115" t="str">
        <f>LOOKUP(B311,Fields[FieldName],Fields[Format])</f>
        <v>variable</v>
      </c>
      <c r="D311" s="115" t="s">
        <v>49</v>
      </c>
      <c r="E311" s="115" t="s">
        <v>47</v>
      </c>
      <c r="F311" s="50"/>
      <c r="G311" s="107"/>
      <c r="H311" s="51"/>
    </row>
    <row r="312" spans="1:8" ht="15.75" thickTop="1" x14ac:dyDescent="0.25">
      <c r="A312" s="15"/>
      <c r="B312" s="115" t="s">
        <v>87</v>
      </c>
      <c r="C312" s="115" t="str">
        <f>LOOKUP(B312,Fields[FieldName],Fields[Format])</f>
        <v>variable</v>
      </c>
      <c r="D312" s="115" t="s">
        <v>88</v>
      </c>
      <c r="E312" s="115" t="s">
        <v>305</v>
      </c>
      <c r="F312" s="50"/>
      <c r="G312" s="107"/>
      <c r="H312" s="50"/>
    </row>
    <row r="313" spans="1:8" x14ac:dyDescent="0.25">
      <c r="A313" s="15"/>
      <c r="B313" s="115" t="s">
        <v>306</v>
      </c>
      <c r="C313" s="115" t="str">
        <f>LOOKUP(B313,Fields[FieldName],Fields[Format])</f>
        <v>variable</v>
      </c>
      <c r="D313" s="115" t="s">
        <v>53</v>
      </c>
      <c r="E313" s="88" t="s">
        <v>77</v>
      </c>
      <c r="F313" s="50"/>
      <c r="G313" s="107"/>
      <c r="H313" s="50"/>
    </row>
    <row r="314" spans="1:8" ht="168.75" x14ac:dyDescent="0.25">
      <c r="A314" s="15"/>
      <c r="B314" s="115" t="s">
        <v>90</v>
      </c>
      <c r="C314" s="115" t="str">
        <f>LOOKUP(B314,Fields[FieldName],Fields[Format])</f>
        <v>variable</v>
      </c>
      <c r="D314" s="115" t="s">
        <v>91</v>
      </c>
      <c r="E314" s="118" t="s">
        <v>307</v>
      </c>
      <c r="F314" s="50"/>
      <c r="G314" s="107"/>
      <c r="H314" s="50"/>
    </row>
    <row r="315" spans="1:8" x14ac:dyDescent="0.25">
      <c r="A315" s="15"/>
      <c r="B315" s="42"/>
      <c r="C315" s="49"/>
      <c r="D315" s="42"/>
      <c r="E315" s="50"/>
      <c r="F315" s="50"/>
      <c r="G315" s="107"/>
      <c r="H315" s="51"/>
    </row>
    <row r="316" spans="1:8" ht="18" thickBot="1" x14ac:dyDescent="0.35">
      <c r="A316" s="15"/>
      <c r="B316" s="46" t="s">
        <v>308</v>
      </c>
      <c r="C316" s="52"/>
      <c r="D316" s="114"/>
      <c r="E316" s="25"/>
      <c r="G316" s="97"/>
    </row>
    <row r="317" spans="1:8" ht="15.75" thickTop="1" x14ac:dyDescent="0.25">
      <c r="A317" s="15"/>
      <c r="B317" s="115" t="s">
        <v>43</v>
      </c>
      <c r="C317" s="115" t="str">
        <f>LOOKUP(B317,Fields[FieldName],Fields[Format])</f>
        <v>2-char</v>
      </c>
      <c r="D317" s="115"/>
      <c r="E317" s="117">
        <v>20</v>
      </c>
      <c r="G317" s="97"/>
    </row>
    <row r="318" spans="1:8" x14ac:dyDescent="0.25">
      <c r="A318" s="41"/>
      <c r="B318" s="115" t="s">
        <v>309</v>
      </c>
      <c r="C318" s="115" t="str">
        <f>LOOKUP(B318,Fields[FieldName],Fields[Format])</f>
        <v>1-char</v>
      </c>
      <c r="D318" s="115"/>
      <c r="E318" s="115" t="s">
        <v>310</v>
      </c>
      <c r="G318" s="97"/>
    </row>
    <row r="319" spans="1:8" ht="18" thickBot="1" x14ac:dyDescent="0.35">
      <c r="A319" s="25"/>
      <c r="B319" s="115" t="s">
        <v>46</v>
      </c>
      <c r="C319" s="115" t="str">
        <f>LOOKUP(B319,Fields[FieldName],Fields[Format])</f>
        <v>18-char</v>
      </c>
      <c r="D319" s="115"/>
      <c r="E319" s="115" t="s">
        <v>305</v>
      </c>
      <c r="G319" s="97"/>
    </row>
    <row r="320" spans="1:8" ht="15.75" thickTop="1" x14ac:dyDescent="0.25">
      <c r="A320" s="15"/>
      <c r="B320" s="115" t="s">
        <v>87</v>
      </c>
      <c r="C320" s="115" t="str">
        <f>LOOKUP(B320,Fields[FieldName],Fields[Format])</f>
        <v>variable</v>
      </c>
      <c r="D320" s="115" t="s">
        <v>88</v>
      </c>
      <c r="E320" s="115" t="s">
        <v>305</v>
      </c>
      <c r="G320" s="97"/>
    </row>
    <row r="321" spans="1:8" x14ac:dyDescent="0.25">
      <c r="A321" s="15"/>
      <c r="B321" s="115" t="s">
        <v>107</v>
      </c>
      <c r="C321" s="115" t="str">
        <f>LOOKUP(B321,Fields[FieldName],Fields[Format])</f>
        <v>variable</v>
      </c>
      <c r="D321" s="115" t="s">
        <v>108</v>
      </c>
      <c r="E321" s="88" t="s">
        <v>77</v>
      </c>
      <c r="G321" s="97"/>
    </row>
    <row r="322" spans="1:8" x14ac:dyDescent="0.25">
      <c r="A322" s="15"/>
      <c r="B322" s="115" t="s">
        <v>90</v>
      </c>
      <c r="C322" s="115" t="str">
        <f>LOOKUP(B322,Fields[FieldName],Fields[Format])</f>
        <v>variable</v>
      </c>
      <c r="D322" s="115" t="s">
        <v>91</v>
      </c>
      <c r="E322" s="88" t="s">
        <v>77</v>
      </c>
      <c r="G322" s="97"/>
    </row>
    <row r="323" spans="1:8" x14ac:dyDescent="0.25">
      <c r="A323" s="15"/>
      <c r="B323" s="115" t="s">
        <v>75</v>
      </c>
      <c r="C323" s="115" t="str">
        <f>LOOKUP(B323,Fields[FieldName],Fields[Format])</f>
        <v>variable</v>
      </c>
      <c r="D323" s="115" t="s">
        <v>76</v>
      </c>
      <c r="E323" s="88" t="s">
        <v>77</v>
      </c>
      <c r="G323" s="97"/>
    </row>
    <row r="324" spans="1:8" x14ac:dyDescent="0.25">
      <c r="A324" s="15"/>
      <c r="B324" s="115" t="s">
        <v>78</v>
      </c>
      <c r="C324" s="115" t="str">
        <f>LOOKUP(B324,Fields[FieldName],Fields[Format])</f>
        <v>variable</v>
      </c>
      <c r="D324" s="115" t="s">
        <v>79</v>
      </c>
      <c r="E324" s="88" t="s">
        <v>77</v>
      </c>
      <c r="G324" s="97"/>
    </row>
    <row r="325" spans="1:8" x14ac:dyDescent="0.25">
      <c r="A325" s="15"/>
      <c r="B325" s="8"/>
      <c r="C325" s="9"/>
      <c r="D325" s="6"/>
      <c r="E325" s="8"/>
      <c r="F325" s="8"/>
      <c r="G325" s="98"/>
      <c r="H325" s="8"/>
    </row>
    <row r="326" spans="1:8" ht="18" thickBot="1" x14ac:dyDescent="0.35">
      <c r="A326" s="15"/>
      <c r="B326" s="46" t="s">
        <v>311</v>
      </c>
      <c r="C326" s="52"/>
      <c r="D326" s="114"/>
      <c r="E326" s="25"/>
      <c r="F326" s="54"/>
      <c r="G326" s="106"/>
      <c r="H326" s="48"/>
    </row>
    <row r="327" spans="1:8" ht="15.75" thickTop="1" x14ac:dyDescent="0.25">
      <c r="A327" s="15"/>
      <c r="B327" s="61" t="s">
        <v>43</v>
      </c>
      <c r="C327" s="61" t="str">
        <f>LOOKUP(B327,Fields[FieldName],Fields[Format])</f>
        <v>2-char</v>
      </c>
      <c r="D327" s="58"/>
      <c r="E327" s="59">
        <v>25</v>
      </c>
      <c r="F327" s="42"/>
      <c r="G327" s="103"/>
      <c r="H327" s="43"/>
    </row>
    <row r="328" spans="1:8" x14ac:dyDescent="0.25">
      <c r="A328" s="15"/>
      <c r="B328" s="61" t="s">
        <v>46</v>
      </c>
      <c r="C328" s="61" t="str">
        <f>LOOKUP(B328,Fields[FieldName],Fields[Format])</f>
        <v>18-char</v>
      </c>
      <c r="D328" s="58"/>
      <c r="E328" s="63"/>
      <c r="F328" s="50"/>
      <c r="G328" s="107"/>
      <c r="H328" s="50"/>
    </row>
    <row r="329" spans="1:8" x14ac:dyDescent="0.25">
      <c r="A329" s="15"/>
      <c r="B329" s="61" t="s">
        <v>48</v>
      </c>
      <c r="C329" s="61" t="str">
        <f>LOOKUP(B329,Fields[FieldName],Fields[Format])</f>
        <v>variable</v>
      </c>
      <c r="D329" s="58" t="s">
        <v>49</v>
      </c>
      <c r="E329" s="63"/>
      <c r="F329" s="50"/>
      <c r="G329" s="107"/>
      <c r="H329" s="50"/>
    </row>
    <row r="330" spans="1:8" x14ac:dyDescent="0.25">
      <c r="A330" s="15"/>
      <c r="B330" s="61" t="s">
        <v>50</v>
      </c>
      <c r="C330" s="61" t="str">
        <f>LOOKUP(B330,Fields[FieldName],Fields[Format])</f>
        <v>variable</v>
      </c>
      <c r="D330" s="58" t="s">
        <v>51</v>
      </c>
      <c r="E330" s="63"/>
      <c r="F330" s="50"/>
      <c r="G330" s="107"/>
      <c r="H330" s="51"/>
    </row>
    <row r="331" spans="1:8" x14ac:dyDescent="0.25">
      <c r="B331" s="61" t="s">
        <v>52</v>
      </c>
      <c r="C331" s="61" t="str">
        <f>LOOKUP(B331,Fields[FieldName],Fields[Format])</f>
        <v>variable</v>
      </c>
      <c r="D331" s="58" t="s">
        <v>53</v>
      </c>
      <c r="E331" s="63"/>
      <c r="F331" s="50"/>
      <c r="G331" s="107"/>
      <c r="H331" s="51"/>
    </row>
    <row r="332" spans="1:8" ht="18" thickBot="1" x14ac:dyDescent="0.35">
      <c r="A332" s="25"/>
      <c r="B332" s="61" t="s">
        <v>55</v>
      </c>
      <c r="C332" s="61" t="str">
        <f>LOOKUP(B332,Fields[FieldName],Fields[Format])</f>
        <v>variable</v>
      </c>
      <c r="D332" s="58" t="s">
        <v>56</v>
      </c>
      <c r="E332" s="63"/>
      <c r="F332" s="50"/>
      <c r="G332" s="107"/>
      <c r="H332" s="51"/>
    </row>
    <row r="333" spans="1:8" ht="15.75" thickTop="1" x14ac:dyDescent="0.25">
      <c r="A333" s="12"/>
      <c r="B333" s="50"/>
      <c r="C333" s="68"/>
      <c r="D333" s="42"/>
      <c r="E333" s="50"/>
      <c r="F333" s="50"/>
      <c r="G333" s="107"/>
      <c r="H333" s="50"/>
    </row>
    <row r="334" spans="1:8" ht="18" thickBot="1" x14ac:dyDescent="0.35">
      <c r="A334" s="12"/>
      <c r="B334" s="46" t="s">
        <v>312</v>
      </c>
      <c r="C334" s="52"/>
      <c r="D334" s="114"/>
      <c r="E334" s="25"/>
      <c r="F334" s="54"/>
      <c r="G334" s="97"/>
    </row>
    <row r="335" spans="1:8" ht="15.75" thickTop="1" x14ac:dyDescent="0.25">
      <c r="A335" s="12"/>
      <c r="B335" s="61" t="s">
        <v>43</v>
      </c>
      <c r="C335" s="61" t="str">
        <f>LOOKUP(B335,Fields[FieldName],Fields[Format])</f>
        <v>2-char</v>
      </c>
      <c r="D335" s="58"/>
      <c r="E335" s="59">
        <v>26</v>
      </c>
      <c r="F335" s="42"/>
      <c r="G335" s="97"/>
    </row>
    <row r="336" spans="1:8" x14ac:dyDescent="0.25">
      <c r="A336" s="12"/>
      <c r="B336" s="61" t="s">
        <v>58</v>
      </c>
      <c r="C336" s="61" t="str">
        <f>LOOKUP(B336,Fields[FieldName],Fields[Format])</f>
        <v>14-char</v>
      </c>
      <c r="D336" s="58"/>
      <c r="E336" s="62"/>
      <c r="F336" s="50"/>
      <c r="G336" s="97"/>
    </row>
    <row r="337" spans="1:8" x14ac:dyDescent="0.25">
      <c r="A337" s="12"/>
      <c r="B337" s="61" t="s">
        <v>44</v>
      </c>
      <c r="C337" s="61" t="str">
        <f>LOOKUP(B337,Fields[FieldName],Fields[Format])</f>
        <v>3-char</v>
      </c>
      <c r="D337" s="58"/>
      <c r="E337" s="62"/>
      <c r="F337" s="50"/>
      <c r="G337" s="97"/>
    </row>
    <row r="338" spans="1:8" x14ac:dyDescent="0.25">
      <c r="A338" s="12"/>
      <c r="B338" s="61" t="s">
        <v>46</v>
      </c>
      <c r="C338" s="61" t="str">
        <f>LOOKUP(B338,Fields[FieldName],Fields[Format])</f>
        <v>18-char</v>
      </c>
      <c r="D338" s="58"/>
      <c r="E338" s="63"/>
      <c r="F338" s="50"/>
      <c r="G338" s="97"/>
    </row>
    <row r="339" spans="1:8" x14ac:dyDescent="0.25">
      <c r="A339" s="12"/>
      <c r="B339" s="61" t="s">
        <v>48</v>
      </c>
      <c r="C339" s="61" t="str">
        <f>LOOKUP(B339,Fields[FieldName],Fields[Format])</f>
        <v>variable</v>
      </c>
      <c r="D339" s="58" t="s">
        <v>49</v>
      </c>
      <c r="E339" s="63"/>
      <c r="F339" s="50"/>
      <c r="G339" s="97"/>
    </row>
    <row r="340" spans="1:8" x14ac:dyDescent="0.25">
      <c r="A340" s="12"/>
      <c r="B340" s="61" t="s">
        <v>50</v>
      </c>
      <c r="C340" s="61" t="str">
        <f>LOOKUP(B340,Fields[FieldName],Fields[Format])</f>
        <v>variable</v>
      </c>
      <c r="D340" s="58" t="s">
        <v>51</v>
      </c>
      <c r="E340" s="63"/>
      <c r="F340" s="50"/>
      <c r="G340" s="97"/>
    </row>
    <row r="341" spans="1:8" x14ac:dyDescent="0.25">
      <c r="A341" s="12"/>
      <c r="B341" s="61" t="s">
        <v>60</v>
      </c>
      <c r="C341" s="61" t="str">
        <f>LOOKUP(B341,Fields[FieldName],Fields[Format])</f>
        <v>variable</v>
      </c>
      <c r="D341" s="58" t="s">
        <v>61</v>
      </c>
      <c r="E341" s="62"/>
      <c r="F341" s="50"/>
      <c r="G341" s="97"/>
    </row>
    <row r="342" spans="1:8" x14ac:dyDescent="0.25">
      <c r="A342" s="12"/>
      <c r="B342" s="61" t="s">
        <v>63</v>
      </c>
      <c r="C342" s="61" t="str">
        <f>LOOKUP(B342,Fields[FieldName],Fields[Format])</f>
        <v>1-char</v>
      </c>
      <c r="D342" s="58" t="s">
        <v>64</v>
      </c>
      <c r="E342" s="62"/>
      <c r="F342" s="50"/>
      <c r="G342" s="97"/>
    </row>
    <row r="343" spans="1:8" x14ac:dyDescent="0.25">
      <c r="A343" s="12"/>
      <c r="B343" s="61" t="s">
        <v>66</v>
      </c>
      <c r="C343" s="61" t="str">
        <f>LOOKUP(B343,Fields[FieldName],Fields[Format])</f>
        <v>1-char</v>
      </c>
      <c r="D343" s="58" t="s">
        <v>67</v>
      </c>
      <c r="E343" s="62"/>
      <c r="F343" s="50"/>
      <c r="G343" s="97"/>
    </row>
    <row r="344" spans="1:8" x14ac:dyDescent="0.25">
      <c r="A344" s="12"/>
      <c r="B344" s="61" t="s">
        <v>75</v>
      </c>
      <c r="C344" s="61" t="str">
        <f>LOOKUP(B344,Fields[FieldName],Fields[Format])</f>
        <v>variable</v>
      </c>
      <c r="D344" s="58" t="s">
        <v>76</v>
      </c>
      <c r="E344" s="63"/>
      <c r="F344" s="50"/>
      <c r="G344" s="97"/>
    </row>
    <row r="345" spans="1:8" x14ac:dyDescent="0.25">
      <c r="A345" s="12"/>
      <c r="B345" s="61" t="s">
        <v>78</v>
      </c>
      <c r="C345" s="61" t="str">
        <f>LOOKUP(B345,Fields[FieldName],Fields[Format])</f>
        <v>variable</v>
      </c>
      <c r="D345" s="58" t="s">
        <v>79</v>
      </c>
      <c r="E345" s="63"/>
      <c r="F345" s="50"/>
      <c r="G345" s="97"/>
    </row>
    <row r="346" spans="1:8" x14ac:dyDescent="0.25">
      <c r="B346" s="8"/>
      <c r="C346" s="9"/>
      <c r="D346" s="6"/>
      <c r="E346" s="8"/>
      <c r="F346" s="8"/>
      <c r="G346" s="98"/>
      <c r="H346" s="8"/>
    </row>
    <row r="347" spans="1:8" ht="18" thickBot="1" x14ac:dyDescent="0.35">
      <c r="A347" s="25"/>
      <c r="B347" s="25" t="s">
        <v>313</v>
      </c>
      <c r="C347" s="67"/>
      <c r="D347" s="114"/>
      <c r="E347" s="25"/>
      <c r="F347" s="54"/>
      <c r="G347" s="99"/>
      <c r="H347" s="25"/>
    </row>
    <row r="348" spans="1:8" ht="15.75" thickTop="1" x14ac:dyDescent="0.25">
      <c r="A348" s="23"/>
      <c r="B348" s="30" t="s">
        <v>43</v>
      </c>
      <c r="C348" s="30" t="str">
        <f>LOOKUP(B348,Fields[FieldName],Fields[Format])</f>
        <v>2-char</v>
      </c>
      <c r="D348" s="30"/>
      <c r="E348" s="31">
        <v>15</v>
      </c>
      <c r="F348" s="75"/>
      <c r="G348" s="105"/>
      <c r="H348" s="5"/>
    </row>
    <row r="349" spans="1:8" ht="48" x14ac:dyDescent="0.25">
      <c r="A349" s="24"/>
      <c r="B349" s="30" t="s">
        <v>314</v>
      </c>
      <c r="C349" s="30" t="str">
        <f>LOOKUP(B349,Fields[FieldName],Fields[Format])</f>
        <v>1-char</v>
      </c>
      <c r="D349" s="32"/>
      <c r="E349" s="32" t="s">
        <v>315</v>
      </c>
      <c r="F349" s="76"/>
      <c r="G349" s="101"/>
      <c r="H349" s="6"/>
    </row>
    <row r="350" spans="1:8" x14ac:dyDescent="0.25">
      <c r="A350" s="24"/>
      <c r="B350" s="30" t="s">
        <v>46</v>
      </c>
      <c r="C350" s="30" t="str">
        <f>LOOKUP(B350,Fields[FieldName],Fields[Format])</f>
        <v>18-char</v>
      </c>
      <c r="D350" s="32"/>
      <c r="E350" s="32" t="s">
        <v>47</v>
      </c>
      <c r="F350" s="76"/>
      <c r="G350" s="101"/>
      <c r="H350" s="6"/>
    </row>
    <row r="351" spans="1:8" x14ac:dyDescent="0.25">
      <c r="A351" s="24"/>
      <c r="B351" s="30" t="s">
        <v>316</v>
      </c>
      <c r="C351" s="30" t="str">
        <f>LOOKUP(B351,Fields[FieldName],Fields[Format])</f>
        <v>18-char</v>
      </c>
      <c r="D351" s="32" t="s">
        <v>317</v>
      </c>
      <c r="E351" s="32" t="s">
        <v>47</v>
      </c>
      <c r="F351" s="76"/>
      <c r="G351" s="101"/>
      <c r="H351" s="6"/>
    </row>
    <row r="352" spans="1:8" x14ac:dyDescent="0.25">
      <c r="A352" s="24"/>
      <c r="B352" s="30" t="s">
        <v>318</v>
      </c>
      <c r="C352" s="30" t="str">
        <f>LOOKUP(B352,Fields[FieldName],Fields[Format])</f>
        <v>variable</v>
      </c>
      <c r="D352" s="32" t="s">
        <v>319</v>
      </c>
      <c r="E352" s="32" t="s">
        <v>47</v>
      </c>
      <c r="F352" s="76"/>
      <c r="G352" s="101"/>
      <c r="H352" s="6"/>
    </row>
    <row r="353" spans="1:8" ht="24" x14ac:dyDescent="0.25">
      <c r="A353" s="24"/>
      <c r="B353" s="30" t="s">
        <v>320</v>
      </c>
      <c r="C353" s="30" t="str">
        <f>LOOKUP(B353,Fields[FieldName],Fields[Format])</f>
        <v>1-char</v>
      </c>
      <c r="D353" s="32" t="s">
        <v>321</v>
      </c>
      <c r="E353" s="32" t="s">
        <v>322</v>
      </c>
      <c r="F353" s="76"/>
      <c r="G353" s="101"/>
      <c r="H353" s="6"/>
    </row>
    <row r="354" spans="1:8" x14ac:dyDescent="0.25">
      <c r="A354" s="24"/>
      <c r="B354" s="30" t="s">
        <v>48</v>
      </c>
      <c r="C354" s="30" t="str">
        <f>LOOKUP(B354,Fields[FieldName],Fields[Format])</f>
        <v>variable</v>
      </c>
      <c r="D354" s="32" t="s">
        <v>49</v>
      </c>
      <c r="E354" s="32" t="s">
        <v>47</v>
      </c>
      <c r="F354" s="76"/>
      <c r="G354" s="101"/>
      <c r="H354" s="6"/>
    </row>
    <row r="355" spans="1:8" x14ac:dyDescent="0.25">
      <c r="A355" s="24"/>
      <c r="B355" s="30" t="s">
        <v>50</v>
      </c>
      <c r="C355" s="30" t="str">
        <f>LOOKUP(B355,Fields[FieldName],Fields[Format])</f>
        <v>variable</v>
      </c>
      <c r="D355" s="32" t="s">
        <v>51</v>
      </c>
      <c r="E355" s="32" t="s">
        <v>47</v>
      </c>
      <c r="F355" s="76"/>
      <c r="G355" s="101"/>
      <c r="H355" s="6"/>
    </row>
    <row r="356" spans="1:8" x14ac:dyDescent="0.25">
      <c r="A356" s="24"/>
      <c r="B356" s="30" t="s">
        <v>55</v>
      </c>
      <c r="C356" s="30" t="str">
        <f>LOOKUP(B356,Fields[FieldName],Fields[Format])</f>
        <v>variable</v>
      </c>
      <c r="D356" s="32" t="s">
        <v>56</v>
      </c>
      <c r="E356" s="32" t="s">
        <v>47</v>
      </c>
      <c r="F356" s="76"/>
      <c r="G356" s="101"/>
      <c r="H356" s="6"/>
    </row>
    <row r="357" spans="1:8" x14ac:dyDescent="0.25">
      <c r="A357" s="24"/>
      <c r="B357" s="30" t="s">
        <v>87</v>
      </c>
      <c r="C357" s="30" t="str">
        <f>LOOKUP(B357,Fields[FieldName],Fields[Format])</f>
        <v>variable</v>
      </c>
      <c r="D357" s="32" t="s">
        <v>88</v>
      </c>
      <c r="E357" s="32" t="s">
        <v>47</v>
      </c>
      <c r="F357" s="76"/>
      <c r="G357" s="101"/>
      <c r="H357" s="6"/>
    </row>
    <row r="358" spans="1:8" x14ac:dyDescent="0.25">
      <c r="A358" s="24"/>
      <c r="B358" s="30" t="s">
        <v>107</v>
      </c>
      <c r="C358" s="30" t="str">
        <f>LOOKUP(B358,Fields[FieldName],Fields[Format])</f>
        <v>variable</v>
      </c>
      <c r="D358" s="32" t="s">
        <v>108</v>
      </c>
      <c r="E358" s="32" t="s">
        <v>47</v>
      </c>
      <c r="F358" s="76"/>
      <c r="G358" s="101"/>
      <c r="H358" s="6"/>
    </row>
    <row r="359" spans="1:8" x14ac:dyDescent="0.25">
      <c r="A359" s="24"/>
      <c r="B359" s="87" t="s">
        <v>52</v>
      </c>
      <c r="C359" s="87" t="str">
        <f>LOOKUP(B359,Fields[FieldName],Fields[Format])</f>
        <v>variable</v>
      </c>
      <c r="D359" s="88" t="s">
        <v>53</v>
      </c>
      <c r="E359" s="88" t="s">
        <v>54</v>
      </c>
      <c r="F359" s="76"/>
      <c r="G359" s="101"/>
      <c r="H359" s="6"/>
    </row>
    <row r="360" spans="1:8" x14ac:dyDescent="0.25">
      <c r="A360" s="24"/>
      <c r="B360" s="87" t="s">
        <v>323</v>
      </c>
      <c r="C360" s="87" t="str">
        <f>LOOKUP(B360,Fields[FieldName],Fields[Format])</f>
        <v>1-char</v>
      </c>
      <c r="D360" s="88" t="s">
        <v>93</v>
      </c>
      <c r="E360" s="88" t="s">
        <v>94</v>
      </c>
      <c r="F360" s="76"/>
      <c r="G360" s="101"/>
      <c r="H360" s="6"/>
    </row>
    <row r="361" spans="1:8" x14ac:dyDescent="0.25">
      <c r="B361" s="8"/>
      <c r="C361" s="9"/>
      <c r="D361" s="6"/>
      <c r="E361" s="8"/>
      <c r="F361" s="8"/>
      <c r="G361" s="98"/>
      <c r="H361" s="8"/>
    </row>
    <row r="362" spans="1:8" ht="18" thickBot="1" x14ac:dyDescent="0.35">
      <c r="A362" s="25"/>
      <c r="B362" s="25" t="s">
        <v>324</v>
      </c>
      <c r="C362" s="67"/>
      <c r="D362" s="114"/>
      <c r="E362" s="25"/>
      <c r="G362" s="97"/>
    </row>
    <row r="363" spans="1:8" ht="15.75" thickTop="1" x14ac:dyDescent="0.25">
      <c r="A363" s="12"/>
      <c r="B363" s="30" t="s">
        <v>43</v>
      </c>
      <c r="C363" s="30" t="str">
        <f>LOOKUP(B363,Fields[FieldName],Fields[Format])</f>
        <v>2-char</v>
      </c>
      <c r="D363" s="30"/>
      <c r="E363" s="31">
        <v>16</v>
      </c>
      <c r="G363" s="97"/>
    </row>
    <row r="364" spans="1:8" ht="24" x14ac:dyDescent="0.25">
      <c r="A364" s="12"/>
      <c r="B364" s="30" t="s">
        <v>99</v>
      </c>
      <c r="C364" s="30" t="str">
        <f>LOOKUP(B364,Fields[FieldName],Fields[Format])</f>
        <v>1-char</v>
      </c>
      <c r="D364" s="32"/>
      <c r="E364" s="32" t="s">
        <v>325</v>
      </c>
      <c r="G364" s="97"/>
    </row>
    <row r="365" spans="1:8" ht="24" x14ac:dyDescent="0.25">
      <c r="A365" s="12"/>
      <c r="B365" s="30" t="s">
        <v>326</v>
      </c>
      <c r="C365" s="30" t="str">
        <f>LOOKUP(B365,Fields[FieldName],Fields[Format])</f>
        <v>1-char</v>
      </c>
      <c r="D365" s="32"/>
      <c r="E365" s="32" t="s">
        <v>327</v>
      </c>
      <c r="G365" s="97"/>
    </row>
    <row r="366" spans="1:8" x14ac:dyDescent="0.25">
      <c r="A366" s="12"/>
      <c r="B366" s="30" t="s">
        <v>46</v>
      </c>
      <c r="C366" s="30" t="str">
        <f>LOOKUP(B366,Fields[FieldName],Fields[Format])</f>
        <v>18-char</v>
      </c>
      <c r="D366" s="32"/>
      <c r="E366" s="32" t="s">
        <v>47</v>
      </c>
      <c r="G366" s="97"/>
    </row>
    <row r="367" spans="1:8" ht="36" x14ac:dyDescent="0.25">
      <c r="A367" s="12"/>
      <c r="B367" s="30" t="s">
        <v>316</v>
      </c>
      <c r="C367" s="30" t="str">
        <f>LOOKUP(B367,Fields[FieldName],Fields[Format])</f>
        <v>18-char</v>
      </c>
      <c r="D367" s="32" t="s">
        <v>317</v>
      </c>
      <c r="E367" s="32" t="s">
        <v>328</v>
      </c>
      <c r="G367" s="97"/>
    </row>
    <row r="368" spans="1:8" x14ac:dyDescent="0.25">
      <c r="A368" s="12"/>
      <c r="B368" s="87" t="s">
        <v>329</v>
      </c>
      <c r="C368" s="87" t="str">
        <f>LOOKUP(B368,Fields[FieldName],Fields[Format])</f>
        <v>variable</v>
      </c>
      <c r="D368" s="88" t="s">
        <v>330</v>
      </c>
      <c r="E368" s="88" t="s">
        <v>77</v>
      </c>
      <c r="G368" s="97"/>
    </row>
    <row r="369" spans="1:8" x14ac:dyDescent="0.25">
      <c r="A369" s="12"/>
      <c r="B369" s="30" t="s">
        <v>318</v>
      </c>
      <c r="C369" s="30" t="str">
        <f>LOOKUP(B369,Fields[FieldName],Fields[Format])</f>
        <v>variable</v>
      </c>
      <c r="D369" s="32" t="s">
        <v>319</v>
      </c>
      <c r="E369" s="32" t="s">
        <v>47</v>
      </c>
      <c r="G369" s="97"/>
    </row>
    <row r="370" spans="1:8" x14ac:dyDescent="0.25">
      <c r="A370" s="12"/>
      <c r="B370" s="30" t="s">
        <v>48</v>
      </c>
      <c r="C370" s="30" t="str">
        <f>LOOKUP(B370,Fields[FieldName],Fields[Format])</f>
        <v>variable</v>
      </c>
      <c r="D370" s="32" t="s">
        <v>49</v>
      </c>
      <c r="E370" s="32" t="s">
        <v>47</v>
      </c>
      <c r="G370" s="97"/>
    </row>
    <row r="371" spans="1:8" x14ac:dyDescent="0.25">
      <c r="A371" s="12"/>
      <c r="B371" s="30" t="s">
        <v>50</v>
      </c>
      <c r="C371" s="30" t="str">
        <f>LOOKUP(B371,Fields[FieldName],Fields[Format])</f>
        <v>variable</v>
      </c>
      <c r="D371" s="32" t="s">
        <v>51</v>
      </c>
      <c r="E371" s="32" t="s">
        <v>47</v>
      </c>
      <c r="G371" s="97"/>
    </row>
    <row r="372" spans="1:8" x14ac:dyDescent="0.25">
      <c r="A372" s="12"/>
      <c r="B372" s="30" t="s">
        <v>87</v>
      </c>
      <c r="C372" s="30" t="str">
        <f>LOOKUP(B372,Fields[FieldName],Fields[Format])</f>
        <v>variable</v>
      </c>
      <c r="D372" s="32" t="s">
        <v>88</v>
      </c>
      <c r="E372" s="32" t="s">
        <v>47</v>
      </c>
      <c r="G372" s="97"/>
    </row>
    <row r="373" spans="1:8" x14ac:dyDescent="0.25">
      <c r="A373" s="12"/>
      <c r="B373" s="30" t="s">
        <v>107</v>
      </c>
      <c r="C373" s="30" t="str">
        <f>LOOKUP(B373,Fields[FieldName],Fields[Format])</f>
        <v>variable</v>
      </c>
      <c r="D373" s="32" t="s">
        <v>108</v>
      </c>
      <c r="E373" s="32" t="s">
        <v>47</v>
      </c>
      <c r="G373" s="97"/>
    </row>
    <row r="374" spans="1:8" x14ac:dyDescent="0.25">
      <c r="A374" s="12"/>
      <c r="B374" s="87" t="s">
        <v>75</v>
      </c>
      <c r="C374" s="87" t="str">
        <f>LOOKUP(B374,Fields[FieldName],Fields[Format])</f>
        <v>variable</v>
      </c>
      <c r="D374" s="88" t="s">
        <v>76</v>
      </c>
      <c r="E374" s="88" t="s">
        <v>54</v>
      </c>
      <c r="G374" s="97"/>
    </row>
    <row r="375" spans="1:8" x14ac:dyDescent="0.25">
      <c r="A375" s="12"/>
      <c r="B375" s="87" t="s">
        <v>78</v>
      </c>
      <c r="C375" s="87" t="str">
        <f>LOOKUP(B375,Fields[FieldName],Fields[Format])</f>
        <v>variable</v>
      </c>
      <c r="D375" s="88" t="s">
        <v>79</v>
      </c>
      <c r="E375" s="88" t="s">
        <v>54</v>
      </c>
      <c r="G375" s="97"/>
    </row>
    <row r="376" spans="1:8" x14ac:dyDescent="0.25">
      <c r="B376" s="8"/>
      <c r="C376" s="9"/>
      <c r="D376" s="6"/>
      <c r="E376" s="8"/>
      <c r="F376" s="8"/>
      <c r="G376" s="98"/>
      <c r="H376" s="8"/>
    </row>
    <row r="377" spans="1:8" ht="18" thickBot="1" x14ac:dyDescent="0.35">
      <c r="A377" s="25"/>
      <c r="B377" s="25" t="s">
        <v>331</v>
      </c>
      <c r="C377" s="67"/>
      <c r="D377" s="114"/>
      <c r="E377" s="25"/>
      <c r="F377" s="54"/>
      <c r="G377" s="99"/>
      <c r="H377" s="25"/>
    </row>
    <row r="378" spans="1:8" ht="15.75" thickTop="1" x14ac:dyDescent="0.25">
      <c r="A378" s="23"/>
      <c r="B378" s="30" t="s">
        <v>43</v>
      </c>
      <c r="C378" s="30" t="str">
        <f>LOOKUP(B378,Fields[FieldName],Fields[Format])</f>
        <v>2-char</v>
      </c>
      <c r="D378" s="30"/>
      <c r="E378" s="31">
        <v>29</v>
      </c>
      <c r="F378" s="75"/>
      <c r="G378" s="105"/>
      <c r="H378" s="5"/>
    </row>
    <row r="379" spans="1:8" x14ac:dyDescent="0.25">
      <c r="A379" s="24"/>
      <c r="B379" s="30" t="s">
        <v>332</v>
      </c>
      <c r="C379" s="30" t="str">
        <f>LOOKUP(B379,Fields[FieldName],Fields[Format])</f>
        <v>1-char</v>
      </c>
      <c r="D379" s="32"/>
      <c r="E379" s="32" t="s">
        <v>333</v>
      </c>
      <c r="F379" s="76"/>
      <c r="G379" s="98"/>
      <c r="H379" s="6"/>
    </row>
    <row r="380" spans="1:8" ht="24.75" x14ac:dyDescent="0.25">
      <c r="A380" s="24"/>
      <c r="B380" s="30" t="s">
        <v>83</v>
      </c>
      <c r="C380" s="30" t="str">
        <f>LOOKUP(B380,Fields[FieldName],Fields[Format])</f>
        <v>1-char</v>
      </c>
      <c r="D380" s="32"/>
      <c r="E380" s="33" t="s">
        <v>334</v>
      </c>
      <c r="F380" s="76"/>
      <c r="G380" s="98"/>
      <c r="H380" s="6"/>
    </row>
    <row r="381" spans="1:8" x14ac:dyDescent="0.25">
      <c r="A381" s="24"/>
      <c r="B381" s="30" t="s">
        <v>46</v>
      </c>
      <c r="C381" s="30" t="str">
        <f>LOOKUP(B381,Fields[FieldName],Fields[Format])</f>
        <v>18-char</v>
      </c>
      <c r="D381" s="32"/>
      <c r="E381" s="32" t="s">
        <v>47</v>
      </c>
      <c r="F381" s="76"/>
      <c r="G381" s="98"/>
      <c r="H381" s="6"/>
    </row>
    <row r="382" spans="1:8" ht="24" x14ac:dyDescent="0.25">
      <c r="A382" s="24"/>
      <c r="B382" s="30" t="s">
        <v>85</v>
      </c>
      <c r="C382" s="30" t="str">
        <f>LOOKUP(B382,Fields[FieldName],Fields[Format])</f>
        <v>18-char</v>
      </c>
      <c r="D382" s="32"/>
      <c r="E382" s="32" t="s">
        <v>86</v>
      </c>
      <c r="F382" s="76"/>
      <c r="G382" s="98"/>
      <c r="H382" s="6"/>
    </row>
    <row r="383" spans="1:8" x14ac:dyDescent="0.25">
      <c r="A383" s="24"/>
      <c r="B383" s="30" t="s">
        <v>48</v>
      </c>
      <c r="C383" s="30" t="str">
        <f>LOOKUP(B383,Fields[FieldName],Fields[Format])</f>
        <v>variable</v>
      </c>
      <c r="D383" s="32" t="s">
        <v>49</v>
      </c>
      <c r="E383" s="32" t="s">
        <v>47</v>
      </c>
      <c r="F383" s="76"/>
      <c r="G383" s="98"/>
      <c r="H383" s="6"/>
    </row>
    <row r="384" spans="1:8" x14ac:dyDescent="0.25">
      <c r="A384" s="24"/>
      <c r="B384" s="30" t="s">
        <v>50</v>
      </c>
      <c r="C384" s="30" t="str">
        <f>LOOKUP(B384,Fields[FieldName],Fields[Format])</f>
        <v>variable</v>
      </c>
      <c r="D384" s="32" t="s">
        <v>51</v>
      </c>
      <c r="E384" s="32" t="s">
        <v>47</v>
      </c>
      <c r="F384" s="76"/>
      <c r="G384" s="98"/>
      <c r="H384" s="6"/>
    </row>
    <row r="385" spans="1:10" x14ac:dyDescent="0.25">
      <c r="A385" s="24"/>
      <c r="B385" s="30" t="s">
        <v>55</v>
      </c>
      <c r="C385" s="30" t="str">
        <f>LOOKUP(B385,Fields[FieldName],Fields[Format])</f>
        <v>variable</v>
      </c>
      <c r="D385" s="32" t="s">
        <v>56</v>
      </c>
      <c r="E385" s="32" t="s">
        <v>47</v>
      </c>
      <c r="F385" s="76"/>
      <c r="G385" s="98"/>
      <c r="H385" s="6"/>
      <c r="I385" s="7"/>
      <c r="J385" s="7"/>
    </row>
    <row r="386" spans="1:10" x14ac:dyDescent="0.25">
      <c r="A386" s="24"/>
      <c r="B386" s="30" t="s">
        <v>87</v>
      </c>
      <c r="C386" s="30" t="str">
        <f>LOOKUP(B386,Fields[FieldName],Fields[Format])</f>
        <v>variable</v>
      </c>
      <c r="D386" s="32" t="s">
        <v>88</v>
      </c>
      <c r="E386" s="32" t="s">
        <v>47</v>
      </c>
      <c r="F386" s="76"/>
      <c r="G386" s="98"/>
      <c r="H386" s="6"/>
      <c r="I386" s="7"/>
      <c r="J386" s="7"/>
    </row>
    <row r="387" spans="1:10" x14ac:dyDescent="0.25">
      <c r="A387" s="24"/>
      <c r="B387" s="87" t="s">
        <v>107</v>
      </c>
      <c r="C387" s="87" t="str">
        <f>LOOKUP(B387,Fields[FieldName],Fields[Format])</f>
        <v>variable</v>
      </c>
      <c r="D387" s="88" t="s">
        <v>108</v>
      </c>
      <c r="E387" s="88" t="s">
        <v>54</v>
      </c>
      <c r="F387" s="76"/>
      <c r="G387" s="98"/>
      <c r="H387" s="6"/>
      <c r="I387" s="7"/>
      <c r="J387" s="7"/>
    </row>
    <row r="388" spans="1:10" x14ac:dyDescent="0.25">
      <c r="A388" s="24"/>
      <c r="B388" s="87" t="s">
        <v>52</v>
      </c>
      <c r="C388" s="87" t="str">
        <f>LOOKUP(B388,Fields[FieldName],Fields[Format])</f>
        <v>variable</v>
      </c>
      <c r="D388" s="88" t="s">
        <v>53</v>
      </c>
      <c r="E388" s="88" t="s">
        <v>54</v>
      </c>
      <c r="F388" s="76"/>
      <c r="G388" s="98"/>
      <c r="H388" s="6"/>
      <c r="I388" s="7"/>
      <c r="J388" s="7"/>
    </row>
    <row r="389" spans="1:10" x14ac:dyDescent="0.25">
      <c r="A389" s="24"/>
      <c r="B389" s="87" t="s">
        <v>90</v>
      </c>
      <c r="C389" s="87" t="str">
        <f>LOOKUP(B389,Fields[FieldName],Fields[Format])</f>
        <v>variable</v>
      </c>
      <c r="D389" s="88" t="s">
        <v>91</v>
      </c>
      <c r="E389" s="88" t="s">
        <v>54</v>
      </c>
      <c r="F389" s="76"/>
      <c r="G389" s="98"/>
      <c r="H389" s="6"/>
      <c r="I389" s="7"/>
      <c r="J389" s="7"/>
    </row>
    <row r="390" spans="1:10" x14ac:dyDescent="0.25">
      <c r="A390" s="24"/>
      <c r="B390" s="87" t="s">
        <v>323</v>
      </c>
      <c r="C390" s="87" t="str">
        <f>LOOKUP(B390,Fields[FieldName],Fields[Format])</f>
        <v>1-char</v>
      </c>
      <c r="D390" s="88" t="s">
        <v>93</v>
      </c>
      <c r="E390" s="88" t="s">
        <v>54</v>
      </c>
      <c r="F390" s="76"/>
      <c r="G390" s="98"/>
      <c r="H390" s="6"/>
      <c r="I390" s="7"/>
      <c r="J390" s="7"/>
    </row>
    <row r="391" spans="1:10" x14ac:dyDescent="0.25">
      <c r="A391" s="24"/>
      <c r="B391" s="8"/>
      <c r="C391" s="9"/>
      <c r="D391" s="6"/>
      <c r="E391" s="8"/>
      <c r="F391" s="76"/>
      <c r="G391" s="98"/>
      <c r="H391" s="6"/>
      <c r="I391" s="7"/>
      <c r="J391" s="7"/>
    </row>
    <row r="392" spans="1:10" ht="18" thickBot="1" x14ac:dyDescent="0.35">
      <c r="A392" s="24"/>
      <c r="B392" s="53" t="s">
        <v>335</v>
      </c>
      <c r="C392" s="67"/>
      <c r="D392" s="114"/>
      <c r="E392" s="25"/>
      <c r="G392" s="97"/>
    </row>
    <row r="393" spans="1:10" ht="15.75" thickTop="1" x14ac:dyDescent="0.25">
      <c r="A393" s="24"/>
      <c r="B393" s="30" t="s">
        <v>43</v>
      </c>
      <c r="C393" s="30" t="str">
        <f>LOOKUP(B393,Fields[FieldName],Fields[Format])</f>
        <v>2-char</v>
      </c>
      <c r="D393" s="30"/>
      <c r="E393" s="31">
        <v>30</v>
      </c>
      <c r="G393" s="97"/>
    </row>
    <row r="394" spans="1:10" x14ac:dyDescent="0.25">
      <c r="A394" s="24"/>
      <c r="B394" s="30" t="s">
        <v>99</v>
      </c>
      <c r="C394" s="30" t="str">
        <f>LOOKUP(B394,Fields[FieldName],Fields[Format])</f>
        <v>1-char</v>
      </c>
      <c r="D394" s="32"/>
      <c r="E394" s="32" t="s">
        <v>336</v>
      </c>
      <c r="G394" s="97"/>
    </row>
    <row r="395" spans="1:10" ht="24" x14ac:dyDescent="0.25">
      <c r="A395" s="24"/>
      <c r="B395" s="30" t="s">
        <v>101</v>
      </c>
      <c r="C395" s="30" t="str">
        <f>LOOKUP(B395,Fields[FieldName],Fields[Format])</f>
        <v>1-char</v>
      </c>
      <c r="D395" s="32"/>
      <c r="E395" s="32" t="s">
        <v>337</v>
      </c>
      <c r="G395" s="97"/>
    </row>
    <row r="396" spans="1:10" x14ac:dyDescent="0.25">
      <c r="A396" s="24"/>
      <c r="B396" s="30" t="s">
        <v>103</v>
      </c>
      <c r="C396" s="30" t="str">
        <f>LOOKUP(B396,Fields[FieldName],Fields[Format])</f>
        <v>1-char</v>
      </c>
      <c r="D396" s="32"/>
      <c r="E396" s="32" t="s">
        <v>104</v>
      </c>
      <c r="G396" s="97"/>
    </row>
    <row r="397" spans="1:10" x14ac:dyDescent="0.25">
      <c r="A397" s="24"/>
      <c r="B397" s="30" t="s">
        <v>105</v>
      </c>
      <c r="C397" s="30" t="str">
        <f>LOOKUP(B397,Fields[FieldName],Fields[Format])</f>
        <v>1-char</v>
      </c>
      <c r="D397" s="32"/>
      <c r="E397" s="32" t="s">
        <v>47</v>
      </c>
      <c r="G397" s="97"/>
    </row>
    <row r="398" spans="1:10" x14ac:dyDescent="0.25">
      <c r="B398" s="30" t="s">
        <v>46</v>
      </c>
      <c r="C398" s="30" t="str">
        <f>LOOKUP(B398,Fields[FieldName],Fields[Format])</f>
        <v>18-char</v>
      </c>
      <c r="D398" s="32"/>
      <c r="E398" s="32" t="s">
        <v>47</v>
      </c>
      <c r="G398" s="97"/>
    </row>
    <row r="399" spans="1:10" ht="18" thickBot="1" x14ac:dyDescent="0.35">
      <c r="A399" s="25"/>
      <c r="B399" s="30" t="s">
        <v>48</v>
      </c>
      <c r="C399" s="30" t="str">
        <f>LOOKUP(B399,Fields[FieldName],Fields[Format])</f>
        <v>variable</v>
      </c>
      <c r="D399" s="32" t="s">
        <v>49</v>
      </c>
      <c r="E399" s="32" t="s">
        <v>47</v>
      </c>
      <c r="G399" s="97"/>
    </row>
    <row r="400" spans="1:10" ht="15.75" thickTop="1" x14ac:dyDescent="0.25">
      <c r="A400" s="12"/>
      <c r="B400" s="30" t="s">
        <v>50</v>
      </c>
      <c r="C400" s="30" t="str">
        <f>LOOKUP(B400,Fields[FieldName],Fields[Format])</f>
        <v>variable</v>
      </c>
      <c r="D400" s="32" t="s">
        <v>51</v>
      </c>
      <c r="E400" s="32" t="s">
        <v>47</v>
      </c>
      <c r="G400" s="97"/>
      <c r="I400" s="7"/>
      <c r="J400" s="7"/>
    </row>
    <row r="401" spans="1:11" x14ac:dyDescent="0.25">
      <c r="A401" s="12"/>
      <c r="B401" s="30" t="s">
        <v>87</v>
      </c>
      <c r="C401" s="30" t="str">
        <f>LOOKUP(B401,Fields[FieldName],Fields[Format])</f>
        <v>variable</v>
      </c>
      <c r="D401" s="32" t="s">
        <v>88</v>
      </c>
      <c r="E401" s="32" t="s">
        <v>106</v>
      </c>
      <c r="G401" s="97"/>
      <c r="I401" s="7"/>
      <c r="J401" s="7"/>
    </row>
    <row r="402" spans="1:11" ht="24" x14ac:dyDescent="0.25">
      <c r="A402" s="12"/>
      <c r="B402" s="30" t="s">
        <v>107</v>
      </c>
      <c r="C402" s="30" t="str">
        <f>LOOKUP(B402,Fields[FieldName],Fields[Format])</f>
        <v>variable</v>
      </c>
      <c r="D402" s="32" t="s">
        <v>108</v>
      </c>
      <c r="E402" s="32" t="s">
        <v>109</v>
      </c>
      <c r="G402" s="97"/>
      <c r="I402" s="7"/>
      <c r="J402" s="7"/>
    </row>
    <row r="403" spans="1:11" ht="36" x14ac:dyDescent="0.25">
      <c r="A403" s="12"/>
      <c r="B403" s="30" t="s">
        <v>110</v>
      </c>
      <c r="C403" s="30" t="str">
        <f>LOOKUP(B403,Fields[FieldName],Fields[Format])</f>
        <v>variable</v>
      </c>
      <c r="D403" s="32" t="s">
        <v>111</v>
      </c>
      <c r="E403" s="32" t="s">
        <v>112</v>
      </c>
      <c r="G403" s="97"/>
      <c r="I403" s="7"/>
      <c r="J403" s="7"/>
    </row>
    <row r="404" spans="1:11" x14ac:dyDescent="0.25">
      <c r="A404" s="12"/>
      <c r="B404" s="87" t="s">
        <v>113</v>
      </c>
      <c r="C404" s="87" t="str">
        <f>LOOKUP(B404,Fields[FieldName],Fields[Format])</f>
        <v>2-char</v>
      </c>
      <c r="D404" s="88" t="s">
        <v>114</v>
      </c>
      <c r="E404" s="88" t="s">
        <v>77</v>
      </c>
      <c r="G404" s="97"/>
      <c r="I404" s="7"/>
      <c r="J404" s="7"/>
    </row>
    <row r="405" spans="1:11" x14ac:dyDescent="0.25">
      <c r="A405" s="12"/>
      <c r="B405" s="87" t="s">
        <v>115</v>
      </c>
      <c r="C405" s="87" t="str">
        <f>LOOKUP(B405,Fields[FieldName],Fields[Format])</f>
        <v>1-char</v>
      </c>
      <c r="D405" s="88" t="s">
        <v>116</v>
      </c>
      <c r="E405" s="88" t="s">
        <v>77</v>
      </c>
      <c r="G405" s="97"/>
      <c r="I405" s="7"/>
      <c r="J405" s="7"/>
    </row>
    <row r="406" spans="1:11" x14ac:dyDescent="0.25">
      <c r="A406" s="12"/>
      <c r="B406" s="87" t="s">
        <v>69</v>
      </c>
      <c r="C406" s="87" t="str">
        <f>LOOKUP(B406,Fields[FieldName],Fields[Format])</f>
        <v>3-char</v>
      </c>
      <c r="D406" s="88" t="s">
        <v>70</v>
      </c>
      <c r="E406" s="88" t="s">
        <v>77</v>
      </c>
      <c r="G406" s="97"/>
      <c r="I406" s="7"/>
      <c r="J406" s="7"/>
    </row>
    <row r="407" spans="1:11" x14ac:dyDescent="0.25">
      <c r="B407" s="87" t="s">
        <v>72</v>
      </c>
      <c r="C407" s="87" t="str">
        <f>LOOKUP(B407,Fields[FieldName],Fields[Format])</f>
        <v>variable</v>
      </c>
      <c r="D407" s="88" t="s">
        <v>73</v>
      </c>
      <c r="E407" s="88" t="s">
        <v>77</v>
      </c>
      <c r="G407" s="97"/>
      <c r="I407" s="7"/>
      <c r="J407" s="7"/>
    </row>
    <row r="408" spans="1:11" ht="18" thickBot="1" x14ac:dyDescent="0.35">
      <c r="A408" s="25"/>
      <c r="B408" s="87" t="s">
        <v>117</v>
      </c>
      <c r="C408" s="87" t="str">
        <f>LOOKUP(B408,Fields[FieldName],Fields[Format])</f>
        <v>3-char</v>
      </c>
      <c r="D408" s="88" t="s">
        <v>118</v>
      </c>
      <c r="E408" s="88" t="s">
        <v>77</v>
      </c>
      <c r="G408" s="97"/>
      <c r="I408" s="7"/>
      <c r="J408" s="7"/>
    </row>
    <row r="409" spans="1:11" ht="15.75" thickTop="1" x14ac:dyDescent="0.25">
      <c r="A409" s="23"/>
      <c r="B409" s="30" t="s">
        <v>90</v>
      </c>
      <c r="C409" s="30" t="str">
        <f>LOOKUP(B409,Fields[FieldName],Fields[Format])</f>
        <v>variable</v>
      </c>
      <c r="D409" s="32" t="s">
        <v>91</v>
      </c>
      <c r="E409" s="32" t="s">
        <v>47</v>
      </c>
      <c r="G409" s="97"/>
      <c r="I409" s="7"/>
      <c r="J409" s="7"/>
    </row>
    <row r="410" spans="1:11" x14ac:dyDescent="0.25">
      <c r="A410" s="24"/>
      <c r="B410" s="30" t="s">
        <v>119</v>
      </c>
      <c r="C410" s="30" t="str">
        <f>LOOKUP(B410,Fields[FieldName],Fields[Format])</f>
        <v>variable</v>
      </c>
      <c r="D410" s="30" t="s">
        <v>120</v>
      </c>
      <c r="E410" s="32" t="s">
        <v>121</v>
      </c>
      <c r="G410" s="97"/>
      <c r="I410" s="7"/>
      <c r="J410" s="7"/>
    </row>
    <row r="411" spans="1:11" ht="36" x14ac:dyDescent="0.25">
      <c r="A411" s="24"/>
      <c r="B411" s="30" t="s">
        <v>75</v>
      </c>
      <c r="C411" s="30" t="str">
        <f>LOOKUP(B411,Fields[FieldName],Fields[Format])</f>
        <v>variable</v>
      </c>
      <c r="D411" s="32" t="s">
        <v>76</v>
      </c>
      <c r="E411" s="32" t="s">
        <v>338</v>
      </c>
      <c r="G411" s="97"/>
      <c r="I411" s="7"/>
      <c r="J411" s="7"/>
      <c r="K411" s="6"/>
    </row>
    <row r="412" spans="1:11" x14ac:dyDescent="0.25">
      <c r="A412" s="24"/>
      <c r="B412" s="87" t="s">
        <v>78</v>
      </c>
      <c r="C412" s="87" t="str">
        <f>LOOKUP(B412,Fields[FieldName],Fields[Format])</f>
        <v>variable</v>
      </c>
      <c r="D412" s="88" t="s">
        <v>79</v>
      </c>
      <c r="E412" s="88" t="s">
        <v>77</v>
      </c>
      <c r="G412" s="97"/>
    </row>
    <row r="413" spans="1:11" x14ac:dyDescent="0.25">
      <c r="A413" s="24"/>
      <c r="B413" s="8"/>
      <c r="C413" s="9"/>
      <c r="D413" s="6"/>
      <c r="E413" s="8"/>
      <c r="F413" s="8"/>
      <c r="G413" s="98"/>
      <c r="H413" s="8"/>
    </row>
    <row r="414" spans="1:11" ht="18" thickBot="1" x14ac:dyDescent="0.35">
      <c r="A414" s="24"/>
      <c r="B414" s="25" t="s">
        <v>339</v>
      </c>
      <c r="C414" s="67"/>
      <c r="D414" s="114"/>
      <c r="E414" s="25"/>
      <c r="F414" s="54"/>
      <c r="G414" s="99"/>
      <c r="H414" s="25"/>
    </row>
    <row r="415" spans="1:11" ht="15.75" thickTop="1" x14ac:dyDescent="0.25">
      <c r="A415" s="24"/>
      <c r="B415" s="30" t="s">
        <v>43</v>
      </c>
      <c r="C415" s="30" t="str">
        <f>LOOKUP(B415,Fields[FieldName],Fields[Format])</f>
        <v>2-char</v>
      </c>
      <c r="D415" s="30"/>
      <c r="E415" s="31">
        <v>65</v>
      </c>
      <c r="F415" s="75"/>
      <c r="G415" s="105"/>
      <c r="H415" s="5"/>
    </row>
    <row r="416" spans="1:11" x14ac:dyDescent="0.25">
      <c r="A416" s="24"/>
      <c r="B416" s="30" t="s">
        <v>46</v>
      </c>
      <c r="C416" s="30" t="str">
        <f>LOOKUP(B416,Fields[FieldName],Fields[Format])</f>
        <v>18-char</v>
      </c>
      <c r="D416" s="32"/>
      <c r="E416" s="32" t="s">
        <v>47</v>
      </c>
      <c r="F416" s="76"/>
      <c r="G416" s="98"/>
      <c r="H416" s="6"/>
    </row>
    <row r="417" spans="1:8" x14ac:dyDescent="0.25">
      <c r="A417" s="24"/>
      <c r="B417" s="30" t="s">
        <v>48</v>
      </c>
      <c r="C417" s="30" t="str">
        <f>LOOKUP(B417,Fields[FieldName],Fields[Format])</f>
        <v>variable</v>
      </c>
      <c r="D417" s="32" t="s">
        <v>49</v>
      </c>
      <c r="E417" s="32" t="s">
        <v>47</v>
      </c>
      <c r="F417" s="76"/>
      <c r="G417" s="98"/>
      <c r="H417" s="6"/>
    </row>
    <row r="418" spans="1:8" x14ac:dyDescent="0.25">
      <c r="A418" s="24"/>
      <c r="B418" s="30" t="s">
        <v>50</v>
      </c>
      <c r="C418" s="30" t="str">
        <f>LOOKUP(B418,Fields[FieldName],Fields[Format])</f>
        <v>variable</v>
      </c>
      <c r="D418" s="32" t="s">
        <v>51</v>
      </c>
      <c r="E418" s="32" t="s">
        <v>47</v>
      </c>
      <c r="F418" s="76"/>
      <c r="G418" s="98"/>
      <c r="H418" s="6"/>
    </row>
    <row r="419" spans="1:8" x14ac:dyDescent="0.25">
      <c r="B419" s="30" t="s">
        <v>55</v>
      </c>
      <c r="C419" s="30" t="str">
        <f>LOOKUP(B419,Fields[FieldName],Fields[Format])</f>
        <v>variable</v>
      </c>
      <c r="D419" s="32" t="s">
        <v>56</v>
      </c>
      <c r="E419" s="32" t="s">
        <v>47</v>
      </c>
      <c r="F419" s="76"/>
      <c r="G419" s="98"/>
      <c r="H419" s="6"/>
    </row>
    <row r="420" spans="1:8" ht="18" thickBot="1" x14ac:dyDescent="0.35">
      <c r="A420" s="25"/>
      <c r="B420" s="87" t="s">
        <v>52</v>
      </c>
      <c r="C420" s="87" t="str">
        <f>LOOKUP(B420,Fields[FieldName],Fields[Format])</f>
        <v>variable</v>
      </c>
      <c r="D420" s="88" t="s">
        <v>53</v>
      </c>
      <c r="E420" s="88" t="s">
        <v>54</v>
      </c>
      <c r="F420" s="76"/>
      <c r="G420" s="98"/>
      <c r="H420" s="6"/>
    </row>
    <row r="421" spans="1:8" ht="15.75" thickTop="1" x14ac:dyDescent="0.25">
      <c r="A421" s="15"/>
      <c r="B421" s="87" t="s">
        <v>323</v>
      </c>
      <c r="C421" s="87" t="str">
        <f>LOOKUP(B421,Fields[FieldName],Fields[Format])</f>
        <v>1-char</v>
      </c>
      <c r="D421" s="88" t="s">
        <v>93</v>
      </c>
      <c r="E421" s="88" t="s">
        <v>54</v>
      </c>
      <c r="F421" s="76"/>
      <c r="G421" s="98"/>
      <c r="H421" s="6"/>
    </row>
    <row r="422" spans="1:8" x14ac:dyDescent="0.25">
      <c r="B422" s="8"/>
      <c r="C422" s="9"/>
      <c r="D422" s="6"/>
      <c r="E422" s="8"/>
      <c r="F422" s="76"/>
      <c r="G422" s="98"/>
      <c r="H422" s="6"/>
    </row>
    <row r="423" spans="1:8" ht="18" thickBot="1" x14ac:dyDescent="0.35">
      <c r="A423" s="25"/>
      <c r="B423" s="53" t="s">
        <v>340</v>
      </c>
      <c r="C423" s="67"/>
      <c r="D423" s="114"/>
      <c r="E423" s="25"/>
      <c r="G423" s="97"/>
    </row>
    <row r="424" spans="1:8" ht="15.75" thickTop="1" x14ac:dyDescent="0.25">
      <c r="A424" s="28"/>
      <c r="B424" s="30" t="s">
        <v>43</v>
      </c>
      <c r="C424" s="30" t="str">
        <f>LOOKUP(B424,Fields[FieldName],Fields[Format])</f>
        <v>2-char</v>
      </c>
      <c r="D424" s="30"/>
      <c r="E424" s="31">
        <v>66</v>
      </c>
      <c r="G424" s="97"/>
    </row>
    <row r="425" spans="1:8" x14ac:dyDescent="0.25">
      <c r="B425" s="30" t="s">
        <v>99</v>
      </c>
      <c r="C425" s="30" t="str">
        <f>LOOKUP(B425,Fields[FieldName],Fields[Format])</f>
        <v>1-char</v>
      </c>
      <c r="D425" s="32"/>
      <c r="E425" s="32" t="s">
        <v>341</v>
      </c>
      <c r="G425" s="97"/>
    </row>
    <row r="426" spans="1:8" ht="24" x14ac:dyDescent="0.25">
      <c r="B426" s="30" t="s">
        <v>342</v>
      </c>
      <c r="C426" s="30" t="str">
        <f>LOOKUP(B426,Fields[FieldName],Fields[Format])</f>
        <v>4-char</v>
      </c>
      <c r="D426" s="32"/>
      <c r="E426" s="32" t="s">
        <v>343</v>
      </c>
      <c r="G426" s="97"/>
    </row>
    <row r="427" spans="1:8" ht="24" x14ac:dyDescent="0.25">
      <c r="B427" s="30" t="s">
        <v>344</v>
      </c>
      <c r="C427" s="30" t="str">
        <f>LOOKUP(B427,Fields[FieldName],Fields[Format])</f>
        <v>4-char</v>
      </c>
      <c r="D427" s="32"/>
      <c r="E427" s="32" t="s">
        <v>345</v>
      </c>
    </row>
    <row r="428" spans="1:8" x14ac:dyDescent="0.25">
      <c r="B428" s="30" t="s">
        <v>46</v>
      </c>
      <c r="C428" s="30" t="str">
        <f>LOOKUP(B428,Fields[FieldName],Fields[Format])</f>
        <v>18-char</v>
      </c>
      <c r="D428" s="32"/>
      <c r="E428" s="32" t="s">
        <v>47</v>
      </c>
    </row>
    <row r="429" spans="1:8" x14ac:dyDescent="0.25">
      <c r="B429" s="30" t="s">
        <v>48</v>
      </c>
      <c r="C429" s="30" t="str">
        <f>LOOKUP(B429,Fields[FieldName],Fields[Format])</f>
        <v>variable</v>
      </c>
      <c r="D429" s="32" t="s">
        <v>49</v>
      </c>
      <c r="E429" s="32" t="s">
        <v>47</v>
      </c>
    </row>
    <row r="430" spans="1:8" ht="24" x14ac:dyDescent="0.25">
      <c r="B430" s="30" t="s">
        <v>346</v>
      </c>
      <c r="C430" s="30" t="str">
        <f>LOOKUP(B430,Fields[FieldName],Fields[Format])</f>
        <v>variable</v>
      </c>
      <c r="D430" s="32" t="s">
        <v>347</v>
      </c>
      <c r="E430" s="32" t="s">
        <v>348</v>
      </c>
    </row>
    <row r="431" spans="1:8" ht="24" x14ac:dyDescent="0.25">
      <c r="B431" s="30" t="s">
        <v>349</v>
      </c>
      <c r="C431" s="30" t="str">
        <f>LOOKUP(B431,Fields[FieldName],Fields[Format])</f>
        <v>variable</v>
      </c>
      <c r="D431" s="32" t="s">
        <v>350</v>
      </c>
      <c r="E431" s="32" t="s">
        <v>351</v>
      </c>
    </row>
    <row r="432" spans="1:8" x14ac:dyDescent="0.25">
      <c r="B432" s="87" t="s">
        <v>75</v>
      </c>
      <c r="C432" s="87" t="str">
        <f>LOOKUP(B432,Fields[FieldName],Fields[Format])</f>
        <v>variable</v>
      </c>
      <c r="D432" s="88" t="s">
        <v>76</v>
      </c>
      <c r="E432" s="88" t="s">
        <v>77</v>
      </c>
    </row>
    <row r="433" spans="2:8" x14ac:dyDescent="0.25">
      <c r="B433" s="87" t="s">
        <v>78</v>
      </c>
      <c r="C433" s="87" t="str">
        <f>LOOKUP(B433,Fields[FieldName],Fields[Format])</f>
        <v>variable</v>
      </c>
      <c r="D433" s="88" t="s">
        <v>79</v>
      </c>
      <c r="E433" s="88" t="s">
        <v>77</v>
      </c>
    </row>
    <row r="434" spans="2:8" x14ac:dyDescent="0.25">
      <c r="B434" s="8"/>
      <c r="C434" s="9"/>
      <c r="D434" s="6"/>
      <c r="E434" s="8"/>
      <c r="F434" s="8"/>
      <c r="G434" s="8"/>
      <c r="H434" s="8"/>
    </row>
    <row r="435" spans="2:8" ht="18" thickBot="1" x14ac:dyDescent="0.35">
      <c r="B435" s="25" t="s">
        <v>352</v>
      </c>
      <c r="C435" s="67"/>
      <c r="D435" s="114"/>
      <c r="E435" s="25"/>
    </row>
    <row r="436" spans="2:8" ht="15.75" thickTop="1" x14ac:dyDescent="0.25">
      <c r="B436" s="58" t="s">
        <v>43</v>
      </c>
      <c r="C436" s="61" t="str">
        <f>LOOKUP(B436,Fields[FieldName],Fields[Format])</f>
        <v>2-char</v>
      </c>
      <c r="D436" s="58"/>
      <c r="E436" s="59" t="s">
        <v>353</v>
      </c>
    </row>
    <row r="438" spans="2:8" ht="18" thickBot="1" x14ac:dyDescent="0.35">
      <c r="B438" s="53" t="s">
        <v>354</v>
      </c>
      <c r="C438" s="69"/>
      <c r="D438" s="114"/>
      <c r="E438" s="25"/>
    </row>
    <row r="439" spans="2:8" ht="15.75" thickTop="1" x14ac:dyDescent="0.25">
      <c r="B439" s="58" t="s">
        <v>43</v>
      </c>
      <c r="C439" s="61" t="str">
        <f>LOOKUP(B439,Fields[FieldName],Fields[Format])</f>
        <v>2-char</v>
      </c>
      <c r="D439" s="58"/>
      <c r="E439" s="59">
        <v>96</v>
      </c>
    </row>
  </sheetData>
  <hyperlinks>
    <hyperlink ref="E10" location="PatronStatusRequest" display="PatronStatusRequest" xr:uid="{00000000-0004-0000-0200-000000000000}"/>
    <hyperlink ref="E17" location="CheckinRequest" display="CheckinRequest" xr:uid="{00000000-0004-0000-0200-000001000000}"/>
    <hyperlink ref="E18" location="CheckoutRequest" display="CheckoutRequest" xr:uid="{00000000-0004-0000-0200-000002000000}"/>
    <hyperlink ref="E13" location="BlockPatronRequest" display="BlockPatronRequest" xr:uid="{00000000-0004-0000-0200-000003000000}"/>
    <hyperlink ref="E12" location="EndPatronSessionRequest" display="EndPatronSessionRequest" xr:uid="{00000000-0004-0000-0200-000004000000}"/>
    <hyperlink ref="E5" location="SCStatusRequest" display="SCStatusRequest" xr:uid="{00000000-0004-0000-0200-000005000000}"/>
    <hyperlink ref="E4" location="LoginRequest" display="LoginRequest" xr:uid="{00000000-0004-0000-0200-000006000000}"/>
    <hyperlink ref="E7" location="RequestACSResend" display="RequestACSResend" xr:uid="{00000000-0004-0000-0200-000007000000}"/>
    <hyperlink ref="E8" location="RetransmitLastMessageRequest" display="RetransmitLastMessageRequest" xr:uid="{00000000-0004-0000-0200-000008000000}"/>
    <hyperlink ref="E11" location="PatronInformationRequest" display="PatronInformationRequest" xr:uid="{00000000-0004-0000-0200-000009000000}"/>
    <hyperlink ref="E15" location="FeePaidRequest" display="FeePaidRequest" xr:uid="{00000000-0004-0000-0200-00000A000000}"/>
    <hyperlink ref="E19" location="HoldRequest" display="HoldRequest" xr:uid="{00000000-0004-0000-0200-00000B000000}"/>
    <hyperlink ref="E20" location="RenewRequest" display="RenewRequest" xr:uid="{00000000-0004-0000-0200-00000C000000}"/>
    <hyperlink ref="E21" location="RenewAllRequest" display="RenewAllRequest" xr:uid="{00000000-0004-0000-0200-00000D000000}"/>
    <hyperlink ref="E23" location="ItemInformationRequest" display="ItemInformationRequest" xr:uid="{00000000-0004-0000-0200-00000E000000}"/>
    <hyperlink ref="E25" location="ItemStatusUpdateRequest" display="ItemStatusUpdateRequest" xr:uid="{00000000-0004-0000-0200-00000F000000}"/>
    <hyperlink ref="E26" location="ItemStatusUpdateRequest" display="ItemStatusUpdateRequest" xr:uid="{00000000-0004-0000-0200-000010000000}"/>
  </hyperlinks>
  <pageMargins left="0.70866141732283472" right="0.70866141732283472" top="0.74803149606299213" bottom="0.74803149606299213" header="0.31496062992125984" footer="0.31496062992125984"/>
  <pageSetup paperSize="9" orientation="portrait" r:id="rId1"/>
  <headerFooter>
    <oddFooter>Page &amp;P of &amp;N</oddFooter>
  </headerFooter>
  <rowBreaks count="17" manualBreakCount="17">
    <brk id="28" max="3" man="1"/>
    <brk id="52" max="3" man="1"/>
    <brk id="89" max="3" man="1"/>
    <brk id="121" max="3" man="1"/>
    <brk id="132" max="3" man="1"/>
    <brk id="157" max="3" man="1"/>
    <brk id="163" max="3" man="1"/>
    <brk id="175" max="3" man="1"/>
    <brk id="222" max="3" man="1"/>
    <brk id="239" max="3" man="1"/>
    <brk id="263" max="3" man="1"/>
    <brk id="292" max="3" man="1"/>
    <brk id="310" max="3" man="1"/>
    <brk id="331" max="3" man="1"/>
    <brk id="361" max="3" man="1"/>
    <brk id="398" max="3" man="1"/>
    <brk id="419"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1"/>
  <sheetViews>
    <sheetView topLeftCell="A16" zoomScale="115" zoomScaleNormal="115" workbookViewId="0">
      <selection activeCell="D16" sqref="D16"/>
    </sheetView>
  </sheetViews>
  <sheetFormatPr defaultRowHeight="15" x14ac:dyDescent="0.25"/>
  <cols>
    <col min="1" max="1" width="3.7109375" style="4" bestFit="1" customWidth="1"/>
    <col min="2" max="2" width="16.140625" customWidth="1"/>
    <col min="3" max="3" width="11.42578125" customWidth="1"/>
    <col min="4" max="4" width="25.5703125" customWidth="1"/>
    <col min="5" max="5" width="25.85546875" style="11" customWidth="1"/>
    <col min="6" max="6" width="3.85546875" customWidth="1"/>
  </cols>
  <sheetData>
    <row r="1" spans="1:6" s="17" customFormat="1" ht="24" thickBot="1" x14ac:dyDescent="0.4">
      <c r="A1" s="82"/>
      <c r="C1" s="18" t="s">
        <v>0</v>
      </c>
      <c r="E1" s="85"/>
      <c r="F1" s="71"/>
    </row>
    <row r="2" spans="1:6" ht="34.5" x14ac:dyDescent="0.25">
      <c r="E2" s="83" t="s">
        <v>355</v>
      </c>
    </row>
    <row r="4" spans="1:6" ht="18" thickBot="1" x14ac:dyDescent="0.35">
      <c r="A4" s="19" t="s">
        <v>356</v>
      </c>
      <c r="B4" s="19" t="s">
        <v>357</v>
      </c>
      <c r="C4" s="19"/>
      <c r="D4" s="19" t="s">
        <v>358</v>
      </c>
      <c r="E4" s="86" t="s">
        <v>359</v>
      </c>
    </row>
    <row r="5" spans="1:6" ht="15.75" thickTop="1" x14ac:dyDescent="0.25"/>
    <row r="6" spans="1:6" ht="288" x14ac:dyDescent="0.25">
      <c r="A6" s="70" t="s">
        <v>254</v>
      </c>
      <c r="B6" s="70" t="s">
        <v>253</v>
      </c>
      <c r="C6" s="70" t="s">
        <v>360</v>
      </c>
      <c r="D6" s="32" t="s">
        <v>361</v>
      </c>
      <c r="E6" s="32" t="s">
        <v>362</v>
      </c>
    </row>
    <row r="7" spans="1:6" ht="409.15" customHeight="1" x14ac:dyDescent="0.25">
      <c r="A7" s="70"/>
      <c r="B7" s="70" t="s">
        <v>290</v>
      </c>
      <c r="C7" s="70" t="s">
        <v>360</v>
      </c>
      <c r="D7" s="32" t="s">
        <v>363</v>
      </c>
      <c r="E7" s="32" t="s">
        <v>364</v>
      </c>
    </row>
    <row r="8" spans="1:6" ht="87" customHeight="1" x14ac:dyDescent="0.25">
      <c r="A8" s="70" t="s">
        <v>129</v>
      </c>
      <c r="B8" s="70" t="s">
        <v>128</v>
      </c>
      <c r="C8" s="70" t="s">
        <v>365</v>
      </c>
      <c r="D8" s="32" t="s">
        <v>366</v>
      </c>
      <c r="E8" s="32" t="s">
        <v>367</v>
      </c>
    </row>
    <row r="9" spans="1:6" ht="84" x14ac:dyDescent="0.25">
      <c r="A9" s="70" t="s">
        <v>129</v>
      </c>
      <c r="B9" s="70" t="s">
        <v>128</v>
      </c>
      <c r="C9" s="70" t="s">
        <v>360</v>
      </c>
      <c r="D9" s="32" t="s">
        <v>366</v>
      </c>
      <c r="E9" s="32" t="s">
        <v>368</v>
      </c>
      <c r="F9" s="81"/>
    </row>
    <row r="10" spans="1:6" ht="84" x14ac:dyDescent="0.25">
      <c r="A10" s="70"/>
      <c r="B10" s="70" t="s">
        <v>181</v>
      </c>
      <c r="C10" s="70" t="s">
        <v>360</v>
      </c>
      <c r="D10" s="32" t="s">
        <v>369</v>
      </c>
      <c r="E10" s="32" t="s">
        <v>370</v>
      </c>
    </row>
    <row r="11" spans="1:6" ht="48" x14ac:dyDescent="0.25">
      <c r="A11" s="70"/>
      <c r="B11" s="70" t="s">
        <v>105</v>
      </c>
      <c r="C11" s="70" t="s">
        <v>360</v>
      </c>
      <c r="D11" s="32" t="s">
        <v>371</v>
      </c>
      <c r="E11" s="32" t="s">
        <v>372</v>
      </c>
      <c r="F11" s="108"/>
    </row>
    <row r="12" spans="1:6" ht="72" x14ac:dyDescent="0.25">
      <c r="A12" s="70" t="s">
        <v>111</v>
      </c>
      <c r="B12" s="70" t="s">
        <v>110</v>
      </c>
      <c r="C12" s="70" t="s">
        <v>360</v>
      </c>
      <c r="D12" s="32" t="s">
        <v>373</v>
      </c>
      <c r="E12" s="32" t="s">
        <v>374</v>
      </c>
    </row>
    <row r="13" spans="1:6" x14ac:dyDescent="0.25">
      <c r="A13" s="70" t="s">
        <v>268</v>
      </c>
      <c r="B13" s="70" t="s">
        <v>267</v>
      </c>
      <c r="C13" s="70" t="s">
        <v>360</v>
      </c>
      <c r="D13" s="70" t="s">
        <v>375</v>
      </c>
      <c r="E13" s="32" t="s">
        <v>376</v>
      </c>
    </row>
    <row r="14" spans="1:6" ht="72" x14ac:dyDescent="0.25">
      <c r="A14" s="70" t="s">
        <v>317</v>
      </c>
      <c r="B14" s="70" t="s">
        <v>316</v>
      </c>
      <c r="C14" s="70" t="s">
        <v>365</v>
      </c>
      <c r="D14" s="32" t="s">
        <v>377</v>
      </c>
      <c r="E14" s="32" t="s">
        <v>378</v>
      </c>
    </row>
    <row r="15" spans="1:6" ht="72" x14ac:dyDescent="0.25">
      <c r="A15" s="70" t="s">
        <v>317</v>
      </c>
      <c r="B15" s="70" t="s">
        <v>316</v>
      </c>
      <c r="C15" s="70" t="s">
        <v>360</v>
      </c>
      <c r="D15" s="32" t="s">
        <v>379</v>
      </c>
      <c r="E15" s="32" t="s">
        <v>380</v>
      </c>
    </row>
    <row r="16" spans="1:6" ht="348" x14ac:dyDescent="0.25">
      <c r="A16" s="70" t="s">
        <v>257</v>
      </c>
      <c r="B16" s="70" t="s">
        <v>256</v>
      </c>
      <c r="C16" s="70" t="s">
        <v>360</v>
      </c>
      <c r="D16" s="119" t="s">
        <v>469</v>
      </c>
      <c r="E16" s="32" t="s">
        <v>381</v>
      </c>
    </row>
    <row r="17" spans="1:6" ht="336" x14ac:dyDescent="0.25">
      <c r="A17" s="70" t="s">
        <v>248</v>
      </c>
      <c r="B17" s="70" t="s">
        <v>247</v>
      </c>
      <c r="C17" s="70" t="s">
        <v>360</v>
      </c>
      <c r="D17" s="32" t="s">
        <v>382</v>
      </c>
      <c r="E17" s="32" t="s">
        <v>383</v>
      </c>
    </row>
    <row r="18" spans="1:6" ht="96" x14ac:dyDescent="0.25">
      <c r="A18" s="70" t="s">
        <v>384</v>
      </c>
      <c r="B18" s="70" t="s">
        <v>265</v>
      </c>
      <c r="C18" s="70" t="s">
        <v>360</v>
      </c>
      <c r="D18" s="32" t="s">
        <v>385</v>
      </c>
      <c r="E18" s="32" t="s">
        <v>386</v>
      </c>
      <c r="F18" s="81"/>
    </row>
    <row r="19" spans="1:6" ht="48" x14ac:dyDescent="0.25">
      <c r="A19" s="70" t="s">
        <v>270</v>
      </c>
      <c r="B19" s="70" t="s">
        <v>269</v>
      </c>
      <c r="C19" s="70" t="s">
        <v>360</v>
      </c>
      <c r="D19" s="32" t="s">
        <v>387</v>
      </c>
      <c r="E19" s="32" t="s">
        <v>388</v>
      </c>
    </row>
    <row r="20" spans="1:6" ht="84" x14ac:dyDescent="0.25">
      <c r="A20" s="70" t="s">
        <v>49</v>
      </c>
      <c r="B20" s="70" t="s">
        <v>48</v>
      </c>
      <c r="C20" s="70" t="s">
        <v>365</v>
      </c>
      <c r="D20" s="32" t="s">
        <v>366</v>
      </c>
      <c r="E20" s="32" t="s">
        <v>389</v>
      </c>
    </row>
    <row r="21" spans="1:6" ht="108" x14ac:dyDescent="0.25">
      <c r="A21" s="70" t="s">
        <v>49</v>
      </c>
      <c r="B21" s="70" t="s">
        <v>48</v>
      </c>
      <c r="C21" s="70" t="s">
        <v>360</v>
      </c>
      <c r="D21" s="32" t="s">
        <v>390</v>
      </c>
      <c r="E21" s="32" t="s">
        <v>391</v>
      </c>
    </row>
    <row r="22" spans="1:6" ht="60" x14ac:dyDescent="0.25">
      <c r="A22" s="70" t="s">
        <v>88</v>
      </c>
      <c r="B22" s="70" t="s">
        <v>87</v>
      </c>
      <c r="C22" s="70" t="s">
        <v>365</v>
      </c>
      <c r="D22" s="32" t="s">
        <v>392</v>
      </c>
      <c r="E22" s="32" t="s">
        <v>393</v>
      </c>
    </row>
    <row r="23" spans="1:6" ht="60" x14ac:dyDescent="0.25">
      <c r="A23" s="70" t="s">
        <v>88</v>
      </c>
      <c r="B23" s="70" t="s">
        <v>87</v>
      </c>
      <c r="C23" s="70" t="s">
        <v>360</v>
      </c>
      <c r="D23" s="32" t="s">
        <v>394</v>
      </c>
      <c r="E23" s="32" t="s">
        <v>393</v>
      </c>
    </row>
    <row r="24" spans="1:6" ht="60" x14ac:dyDescent="0.25">
      <c r="A24" s="70" t="s">
        <v>295</v>
      </c>
      <c r="B24" s="70" t="s">
        <v>294</v>
      </c>
      <c r="C24" s="70" t="s">
        <v>360</v>
      </c>
      <c r="D24" s="32" t="s">
        <v>395</v>
      </c>
      <c r="E24" s="32" t="s">
        <v>396</v>
      </c>
    </row>
    <row r="25" spans="1:6" ht="204" x14ac:dyDescent="0.25">
      <c r="A25" s="70" t="s">
        <v>91</v>
      </c>
      <c r="B25" s="70" t="s">
        <v>90</v>
      </c>
      <c r="C25" s="70" t="s">
        <v>360</v>
      </c>
      <c r="D25" s="32" t="s">
        <v>397</v>
      </c>
      <c r="E25" s="32" t="s">
        <v>398</v>
      </c>
    </row>
    <row r="26" spans="1:6" ht="84" x14ac:dyDescent="0.25">
      <c r="A26" s="70"/>
      <c r="B26" s="70" t="s">
        <v>85</v>
      </c>
      <c r="C26" s="70" t="s">
        <v>365</v>
      </c>
      <c r="D26" s="32" t="s">
        <v>399</v>
      </c>
      <c r="E26" s="32" t="s">
        <v>400</v>
      </c>
    </row>
    <row r="27" spans="1:6" ht="264" x14ac:dyDescent="0.25">
      <c r="A27" s="70" t="s">
        <v>251</v>
      </c>
      <c r="B27" s="70" t="s">
        <v>250</v>
      </c>
      <c r="C27" s="70" t="s">
        <v>360</v>
      </c>
      <c r="D27" s="32" t="s">
        <v>401</v>
      </c>
      <c r="E27" s="32" t="s">
        <v>402</v>
      </c>
    </row>
    <row r="28" spans="1:6" ht="288" x14ac:dyDescent="0.25">
      <c r="A28" s="70" t="s">
        <v>51</v>
      </c>
      <c r="B28" s="70" t="s">
        <v>50</v>
      </c>
      <c r="C28" s="70" t="s">
        <v>365</v>
      </c>
      <c r="D28" s="32" t="s">
        <v>403</v>
      </c>
      <c r="E28" s="32" t="s">
        <v>404</v>
      </c>
    </row>
    <row r="29" spans="1:6" ht="240" x14ac:dyDescent="0.25">
      <c r="A29" s="70" t="s">
        <v>51</v>
      </c>
      <c r="B29" s="70" t="s">
        <v>50</v>
      </c>
      <c r="C29" s="70" t="s">
        <v>360</v>
      </c>
      <c r="D29" s="32" t="s">
        <v>405</v>
      </c>
      <c r="E29" s="32" t="s">
        <v>406</v>
      </c>
    </row>
    <row r="30" spans="1:6" ht="48" x14ac:dyDescent="0.25">
      <c r="A30" s="70" t="s">
        <v>56</v>
      </c>
      <c r="B30" s="70" t="s">
        <v>55</v>
      </c>
      <c r="C30" s="70" t="s">
        <v>365</v>
      </c>
      <c r="D30" s="32" t="s">
        <v>470</v>
      </c>
      <c r="E30" s="32"/>
    </row>
    <row r="31" spans="1:6" ht="264" x14ac:dyDescent="0.25">
      <c r="A31" s="70"/>
      <c r="B31" s="70" t="s">
        <v>58</v>
      </c>
      <c r="C31" s="70" t="s">
        <v>360</v>
      </c>
      <c r="D31" s="32" t="s">
        <v>407</v>
      </c>
      <c r="E31" s="32" t="s">
        <v>408</v>
      </c>
    </row>
    <row r="32" spans="1:6" ht="156" x14ac:dyDescent="0.25">
      <c r="A32" s="70" t="s">
        <v>140</v>
      </c>
      <c r="B32" s="70" t="s">
        <v>139</v>
      </c>
      <c r="C32" s="70" t="s">
        <v>360</v>
      </c>
      <c r="D32" s="32" t="s">
        <v>409</v>
      </c>
      <c r="E32" s="32" t="s">
        <v>368</v>
      </c>
      <c r="F32" s="80"/>
    </row>
    <row r="33" spans="1:5" ht="48" x14ac:dyDescent="0.25">
      <c r="A33" s="70" t="s">
        <v>319</v>
      </c>
      <c r="B33" s="70" t="s">
        <v>318</v>
      </c>
      <c r="C33" s="70" t="s">
        <v>365</v>
      </c>
      <c r="D33" s="32" t="s">
        <v>410</v>
      </c>
      <c r="E33" s="32" t="s">
        <v>411</v>
      </c>
    </row>
    <row r="34" spans="1:5" ht="60" x14ac:dyDescent="0.25">
      <c r="A34" s="70" t="s">
        <v>319</v>
      </c>
      <c r="B34" s="70" t="s">
        <v>318</v>
      </c>
      <c r="C34" s="70" t="s">
        <v>360</v>
      </c>
      <c r="D34" s="32" t="s">
        <v>412</v>
      </c>
      <c r="E34" s="32" t="s">
        <v>413</v>
      </c>
    </row>
    <row r="35" spans="1:5" ht="36" x14ac:dyDescent="0.25">
      <c r="A35" s="70" t="s">
        <v>79</v>
      </c>
      <c r="B35" s="70" t="s">
        <v>78</v>
      </c>
      <c r="C35" s="70" t="s">
        <v>360</v>
      </c>
      <c r="D35" s="32" t="s">
        <v>414</v>
      </c>
      <c r="E35" s="32"/>
    </row>
    <row r="36" spans="1:5" ht="264" x14ac:dyDescent="0.25">
      <c r="A36" s="70" t="s">
        <v>260</v>
      </c>
      <c r="B36" s="70" t="s">
        <v>259</v>
      </c>
      <c r="C36" s="70" t="s">
        <v>360</v>
      </c>
      <c r="D36" s="32" t="s">
        <v>415</v>
      </c>
      <c r="E36" s="32" t="s">
        <v>416</v>
      </c>
    </row>
    <row r="37" spans="1:5" ht="252" x14ac:dyDescent="0.25">
      <c r="A37" s="70" t="s">
        <v>347</v>
      </c>
      <c r="B37" s="70" t="s">
        <v>346</v>
      </c>
      <c r="C37" s="70" t="s">
        <v>360</v>
      </c>
      <c r="D37" s="32" t="s">
        <v>417</v>
      </c>
      <c r="E37" s="32" t="s">
        <v>418</v>
      </c>
    </row>
    <row r="38" spans="1:5" ht="48" x14ac:dyDescent="0.25">
      <c r="A38" s="70"/>
      <c r="B38" s="70" t="s">
        <v>135</v>
      </c>
      <c r="C38" s="70" t="s">
        <v>360</v>
      </c>
      <c r="D38" s="32" t="s">
        <v>419</v>
      </c>
      <c r="E38" s="32" t="s">
        <v>420</v>
      </c>
    </row>
    <row r="39" spans="1:5" ht="60" x14ac:dyDescent="0.25">
      <c r="A39" s="70"/>
      <c r="B39" s="70" t="s">
        <v>126</v>
      </c>
      <c r="C39" s="70" t="s">
        <v>365</v>
      </c>
      <c r="D39" s="32" t="s">
        <v>421</v>
      </c>
      <c r="E39" s="32" t="s">
        <v>400</v>
      </c>
    </row>
    <row r="40" spans="1:5" ht="108" x14ac:dyDescent="0.25">
      <c r="A40" s="70" t="s">
        <v>76</v>
      </c>
      <c r="B40" s="70" t="s">
        <v>75</v>
      </c>
      <c r="C40" s="70" t="s">
        <v>360</v>
      </c>
      <c r="D40" s="32" t="s">
        <v>422</v>
      </c>
      <c r="E40" s="32" t="s">
        <v>423</v>
      </c>
    </row>
    <row r="41" spans="1:5" ht="60" x14ac:dyDescent="0.25">
      <c r="A41" s="70"/>
      <c r="B41" s="70" t="s">
        <v>160</v>
      </c>
      <c r="C41" s="70" t="s">
        <v>365</v>
      </c>
      <c r="D41" s="32" t="s">
        <v>424</v>
      </c>
      <c r="E41" s="32" t="s">
        <v>425</v>
      </c>
    </row>
    <row r="42" spans="1:5" ht="72" x14ac:dyDescent="0.25">
      <c r="A42" s="70" t="s">
        <v>108</v>
      </c>
      <c r="B42" s="70" t="s">
        <v>107</v>
      </c>
      <c r="C42" s="70" t="s">
        <v>360</v>
      </c>
      <c r="D42" s="32" t="s">
        <v>426</v>
      </c>
      <c r="E42" s="32" t="s">
        <v>427</v>
      </c>
    </row>
    <row r="43" spans="1:5" ht="60" x14ac:dyDescent="0.25">
      <c r="A43" s="70"/>
      <c r="B43" s="70" t="s">
        <v>46</v>
      </c>
      <c r="C43" s="70" t="s">
        <v>365</v>
      </c>
      <c r="D43" s="32" t="s">
        <v>428</v>
      </c>
      <c r="E43" s="32" t="s">
        <v>429</v>
      </c>
    </row>
    <row r="44" spans="1:5" ht="60" x14ac:dyDescent="0.25">
      <c r="A44" s="70"/>
      <c r="B44" s="70" t="s">
        <v>46</v>
      </c>
      <c r="C44" s="70" t="s">
        <v>360</v>
      </c>
      <c r="D44" s="32" t="s">
        <v>430</v>
      </c>
      <c r="E44" s="32" t="s">
        <v>431</v>
      </c>
    </row>
    <row r="45" spans="1:5" ht="48" x14ac:dyDescent="0.25">
      <c r="A45" s="70" t="s">
        <v>120</v>
      </c>
      <c r="B45" s="70" t="s">
        <v>119</v>
      </c>
      <c r="C45" s="70" t="s">
        <v>365</v>
      </c>
      <c r="D45" s="32" t="s">
        <v>432</v>
      </c>
      <c r="E45" s="32" t="s">
        <v>433</v>
      </c>
    </row>
    <row r="46" spans="1:5" ht="36" x14ac:dyDescent="0.25">
      <c r="A46" s="70" t="s">
        <v>120</v>
      </c>
      <c r="B46" s="70" t="s">
        <v>119</v>
      </c>
      <c r="C46" s="70" t="s">
        <v>360</v>
      </c>
      <c r="D46" s="32" t="s">
        <v>434</v>
      </c>
      <c r="E46" s="32" t="s">
        <v>435</v>
      </c>
    </row>
    <row r="47" spans="1:5" ht="288" x14ac:dyDescent="0.25">
      <c r="A47" s="70" t="s">
        <v>263</v>
      </c>
      <c r="B47" s="32" t="s">
        <v>262</v>
      </c>
      <c r="C47" s="70" t="s">
        <v>360</v>
      </c>
      <c r="D47" s="32" t="s">
        <v>436</v>
      </c>
      <c r="E47" s="32" t="s">
        <v>437</v>
      </c>
    </row>
    <row r="48" spans="1:5" ht="60" x14ac:dyDescent="0.25">
      <c r="A48" s="70" t="s">
        <v>284</v>
      </c>
      <c r="B48" s="70" t="s">
        <v>438</v>
      </c>
      <c r="C48" s="70" t="s">
        <v>365</v>
      </c>
      <c r="D48" s="32" t="s">
        <v>472</v>
      </c>
      <c r="E48" s="32" t="s">
        <v>439</v>
      </c>
    </row>
    <row r="49" spans="1:5" ht="288" x14ac:dyDescent="0.25">
      <c r="A49" s="70" t="s">
        <v>350</v>
      </c>
      <c r="B49" s="70" t="s">
        <v>349</v>
      </c>
      <c r="C49" s="70" t="s">
        <v>360</v>
      </c>
      <c r="D49" s="32" t="s">
        <v>440</v>
      </c>
      <c r="E49" s="32" t="s">
        <v>441</v>
      </c>
    </row>
    <row r="50" spans="1:5" ht="96" x14ac:dyDescent="0.25">
      <c r="A50" s="70" t="s">
        <v>273</v>
      </c>
      <c r="B50" s="70" t="s">
        <v>271</v>
      </c>
      <c r="C50" s="70" t="s">
        <v>360</v>
      </c>
      <c r="D50" s="32" t="s">
        <v>442</v>
      </c>
    </row>
    <row r="51" spans="1:5" x14ac:dyDescent="0.25">
      <c r="B51" s="10"/>
      <c r="C51" s="10"/>
      <c r="D51" s="10"/>
    </row>
  </sheetData>
  <pageMargins left="0.70866141732283472" right="0.70866141732283472" top="0.74803149606299213" bottom="0.74803149606299213" header="0.31496062992125984" footer="0.31496062992125984"/>
  <pageSetup paperSize="9" orientation="portrait"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9"/>
  <sheetViews>
    <sheetView topLeftCell="A24" workbookViewId="0">
      <selection activeCell="B31" sqref="B31"/>
    </sheetView>
  </sheetViews>
  <sheetFormatPr defaultRowHeight="15" x14ac:dyDescent="0.25"/>
  <cols>
    <col min="1" max="1" width="19.28515625" customWidth="1"/>
    <col min="4" max="4" width="30" customWidth="1"/>
  </cols>
  <sheetData>
    <row r="1" spans="1:4" s="17" customFormat="1" ht="24" thickBot="1" x14ac:dyDescent="0.4">
      <c r="A1" s="82"/>
      <c r="B1" s="18" t="s">
        <v>0</v>
      </c>
    </row>
    <row r="2" spans="1:4" x14ac:dyDescent="0.25">
      <c r="A2" t="s">
        <v>443</v>
      </c>
    </row>
    <row r="3" spans="1:4" x14ac:dyDescent="0.25">
      <c r="A3" t="s">
        <v>444</v>
      </c>
      <c r="B3" t="s">
        <v>445</v>
      </c>
      <c r="C3" t="s">
        <v>446</v>
      </c>
      <c r="D3" t="s">
        <v>447</v>
      </c>
    </row>
    <row r="4" spans="1:4" x14ac:dyDescent="0.25">
      <c r="A4" t="s">
        <v>171</v>
      </c>
      <c r="C4" t="s">
        <v>448</v>
      </c>
      <c r="D4" t="s">
        <v>449</v>
      </c>
    </row>
    <row r="5" spans="1:4" x14ac:dyDescent="0.25">
      <c r="A5" t="s">
        <v>136</v>
      </c>
      <c r="C5" t="s">
        <v>448</v>
      </c>
      <c r="D5" t="s">
        <v>449</v>
      </c>
    </row>
    <row r="6" spans="1:4" x14ac:dyDescent="0.25">
      <c r="A6" t="s">
        <v>326</v>
      </c>
      <c r="C6" t="s">
        <v>448</v>
      </c>
      <c r="D6" t="s">
        <v>449</v>
      </c>
    </row>
    <row r="7" spans="1:4" x14ac:dyDescent="0.25">
      <c r="A7" t="s">
        <v>271</v>
      </c>
      <c r="B7" t="s">
        <v>273</v>
      </c>
      <c r="C7" t="s">
        <v>272</v>
      </c>
      <c r="D7" t="s">
        <v>450</v>
      </c>
    </row>
    <row r="8" spans="1:4" x14ac:dyDescent="0.25">
      <c r="A8" t="s">
        <v>156</v>
      </c>
      <c r="B8" t="s">
        <v>157</v>
      </c>
      <c r="C8" t="s">
        <v>146</v>
      </c>
    </row>
    <row r="9" spans="1:4" x14ac:dyDescent="0.25">
      <c r="A9" t="s">
        <v>95</v>
      </c>
      <c r="B9" t="s">
        <v>96</v>
      </c>
      <c r="C9" t="s">
        <v>448</v>
      </c>
      <c r="D9" t="s">
        <v>449</v>
      </c>
    </row>
    <row r="10" spans="1:4" x14ac:dyDescent="0.25">
      <c r="A10" t="s">
        <v>154</v>
      </c>
      <c r="C10" t="s">
        <v>448</v>
      </c>
      <c r="D10" t="s">
        <v>449</v>
      </c>
    </row>
    <row r="11" spans="1:4" x14ac:dyDescent="0.25">
      <c r="A11" t="s">
        <v>451</v>
      </c>
      <c r="B11" t="s">
        <v>254</v>
      </c>
      <c r="C11" t="s">
        <v>146</v>
      </c>
    </row>
    <row r="12" spans="1:4" x14ac:dyDescent="0.25">
      <c r="A12" t="s">
        <v>225</v>
      </c>
      <c r="C12" t="s">
        <v>452</v>
      </c>
      <c r="D12" t="s">
        <v>453</v>
      </c>
    </row>
    <row r="13" spans="1:4" x14ac:dyDescent="0.25">
      <c r="A13" t="s">
        <v>239</v>
      </c>
      <c r="B13" t="s">
        <v>240</v>
      </c>
      <c r="C13" t="s">
        <v>452</v>
      </c>
      <c r="D13" t="s">
        <v>453</v>
      </c>
    </row>
    <row r="14" spans="1:4" x14ac:dyDescent="0.25">
      <c r="A14" t="s">
        <v>454</v>
      </c>
      <c r="C14" t="s">
        <v>448</v>
      </c>
      <c r="D14" t="s">
        <v>449</v>
      </c>
    </row>
    <row r="15" spans="1:4" x14ac:dyDescent="0.25">
      <c r="A15" t="s">
        <v>170</v>
      </c>
      <c r="C15" t="s">
        <v>448</v>
      </c>
      <c r="D15" t="s">
        <v>449</v>
      </c>
    </row>
    <row r="16" spans="1:4" x14ac:dyDescent="0.25">
      <c r="A16" t="s">
        <v>290</v>
      </c>
      <c r="C16" t="s">
        <v>455</v>
      </c>
      <c r="D16" t="s">
        <v>456</v>
      </c>
    </row>
    <row r="17" spans="1:4" x14ac:dyDescent="0.25">
      <c r="A17" t="s">
        <v>69</v>
      </c>
      <c r="B17" t="s">
        <v>70</v>
      </c>
      <c r="C17" t="s">
        <v>457</v>
      </c>
      <c r="D17" t="s">
        <v>456</v>
      </c>
    </row>
    <row r="18" spans="1:4" x14ac:dyDescent="0.25">
      <c r="A18" t="s">
        <v>128</v>
      </c>
      <c r="B18" t="s">
        <v>129</v>
      </c>
      <c r="C18" t="s">
        <v>146</v>
      </c>
    </row>
    <row r="19" spans="1:4" x14ac:dyDescent="0.25">
      <c r="A19" t="s">
        <v>181</v>
      </c>
      <c r="C19" t="s">
        <v>458</v>
      </c>
      <c r="D19" t="s">
        <v>459</v>
      </c>
    </row>
    <row r="20" spans="1:4" x14ac:dyDescent="0.25">
      <c r="A20" t="s">
        <v>105</v>
      </c>
      <c r="C20" t="s">
        <v>448</v>
      </c>
      <c r="D20" t="s">
        <v>460</v>
      </c>
    </row>
    <row r="21" spans="1:4" x14ac:dyDescent="0.25">
      <c r="A21" t="s">
        <v>110</v>
      </c>
      <c r="B21" t="s">
        <v>111</v>
      </c>
      <c r="C21" t="s">
        <v>146</v>
      </c>
    </row>
    <row r="22" spans="1:4" x14ac:dyDescent="0.25">
      <c r="A22" t="s">
        <v>267</v>
      </c>
      <c r="B22" t="s">
        <v>268</v>
      </c>
      <c r="C22" t="s">
        <v>146</v>
      </c>
    </row>
    <row r="23" spans="1:4" x14ac:dyDescent="0.25">
      <c r="A23" t="s">
        <v>217</v>
      </c>
      <c r="B23" t="s">
        <v>218</v>
      </c>
      <c r="C23" t="s">
        <v>146</v>
      </c>
    </row>
    <row r="24" spans="1:4" x14ac:dyDescent="0.25">
      <c r="A24" t="s">
        <v>276</v>
      </c>
      <c r="C24" t="s">
        <v>448</v>
      </c>
      <c r="D24" t="s">
        <v>449</v>
      </c>
    </row>
    <row r="25" spans="1:4" x14ac:dyDescent="0.25">
      <c r="A25" t="s">
        <v>316</v>
      </c>
      <c r="B25" t="s">
        <v>317</v>
      </c>
      <c r="C25" t="s">
        <v>458</v>
      </c>
      <c r="D25" t="s">
        <v>459</v>
      </c>
    </row>
    <row r="26" spans="1:4" x14ac:dyDescent="0.25">
      <c r="A26" t="s">
        <v>323</v>
      </c>
      <c r="B26" t="s">
        <v>93</v>
      </c>
      <c r="C26" t="s">
        <v>448</v>
      </c>
      <c r="D26" t="s">
        <v>449</v>
      </c>
    </row>
    <row r="27" spans="1:4" x14ac:dyDescent="0.25">
      <c r="A27" t="s">
        <v>72</v>
      </c>
      <c r="B27" t="s">
        <v>73</v>
      </c>
      <c r="C27" t="s">
        <v>146</v>
      </c>
    </row>
    <row r="28" spans="1:4" x14ac:dyDescent="0.25">
      <c r="A28" t="s">
        <v>283</v>
      </c>
      <c r="B28" t="s">
        <v>284</v>
      </c>
      <c r="C28" t="s">
        <v>146</v>
      </c>
    </row>
    <row r="29" spans="1:4" x14ac:dyDescent="0.25">
      <c r="A29" t="s">
        <v>244</v>
      </c>
      <c r="B29" t="s">
        <v>245</v>
      </c>
      <c r="C29" t="s">
        <v>146</v>
      </c>
    </row>
    <row r="30" spans="1:4" x14ac:dyDescent="0.25">
      <c r="A30" t="s">
        <v>113</v>
      </c>
      <c r="B30" t="s">
        <v>114</v>
      </c>
      <c r="C30" t="s">
        <v>455</v>
      </c>
      <c r="D30" t="s">
        <v>456</v>
      </c>
    </row>
    <row r="31" spans="1:4" x14ac:dyDescent="0.25">
      <c r="A31" t="s">
        <v>256</v>
      </c>
      <c r="B31" t="s">
        <v>257</v>
      </c>
      <c r="C31" t="s">
        <v>146</v>
      </c>
    </row>
    <row r="32" spans="1:4" x14ac:dyDescent="0.25">
      <c r="A32" t="s">
        <v>227</v>
      </c>
      <c r="C32" t="s">
        <v>452</v>
      </c>
      <c r="D32" t="s">
        <v>453</v>
      </c>
    </row>
    <row r="33" spans="1:4" x14ac:dyDescent="0.25">
      <c r="A33" t="s">
        <v>247</v>
      </c>
      <c r="B33" t="s">
        <v>248</v>
      </c>
      <c r="C33" t="s">
        <v>146</v>
      </c>
    </row>
    <row r="34" spans="1:4" x14ac:dyDescent="0.25">
      <c r="A34" t="s">
        <v>221</v>
      </c>
      <c r="C34" t="s">
        <v>452</v>
      </c>
      <c r="D34" t="s">
        <v>453</v>
      </c>
    </row>
    <row r="35" spans="1:4" x14ac:dyDescent="0.25">
      <c r="A35" t="s">
        <v>233</v>
      </c>
      <c r="B35" t="s">
        <v>234</v>
      </c>
      <c r="C35" t="s">
        <v>452</v>
      </c>
      <c r="D35" t="s">
        <v>453</v>
      </c>
    </row>
    <row r="36" spans="1:4" x14ac:dyDescent="0.25">
      <c r="A36" t="s">
        <v>314</v>
      </c>
      <c r="C36" t="s">
        <v>448</v>
      </c>
      <c r="D36" s="57" t="s">
        <v>461</v>
      </c>
    </row>
    <row r="37" spans="1:4" x14ac:dyDescent="0.25">
      <c r="A37" t="s">
        <v>298</v>
      </c>
      <c r="B37" t="s">
        <v>299</v>
      </c>
      <c r="C37" t="s">
        <v>458</v>
      </c>
      <c r="D37" t="s">
        <v>459</v>
      </c>
    </row>
    <row r="38" spans="1:4" x14ac:dyDescent="0.25">
      <c r="A38" t="s">
        <v>294</v>
      </c>
      <c r="B38" t="s">
        <v>295</v>
      </c>
      <c r="C38" t="s">
        <v>146</v>
      </c>
    </row>
    <row r="39" spans="1:4" x14ac:dyDescent="0.25">
      <c r="A39" t="s">
        <v>320</v>
      </c>
      <c r="B39" t="s">
        <v>321</v>
      </c>
      <c r="C39" t="s">
        <v>448</v>
      </c>
      <c r="D39" t="s">
        <v>456</v>
      </c>
    </row>
    <row r="40" spans="1:4" x14ac:dyDescent="0.25">
      <c r="A40" t="s">
        <v>265</v>
      </c>
      <c r="B40" t="s">
        <v>384</v>
      </c>
      <c r="C40" t="s">
        <v>146</v>
      </c>
    </row>
    <row r="41" spans="1:4" x14ac:dyDescent="0.25">
      <c r="A41" t="s">
        <v>269</v>
      </c>
      <c r="B41" t="s">
        <v>270</v>
      </c>
      <c r="C41" t="s">
        <v>146</v>
      </c>
    </row>
    <row r="42" spans="1:4" x14ac:dyDescent="0.25">
      <c r="A42" t="s">
        <v>48</v>
      </c>
      <c r="B42" t="s">
        <v>49</v>
      </c>
      <c r="C42" t="s">
        <v>146</v>
      </c>
    </row>
    <row r="43" spans="1:4" x14ac:dyDescent="0.25">
      <c r="A43" t="s">
        <v>87</v>
      </c>
      <c r="B43" t="s">
        <v>88</v>
      </c>
      <c r="C43" t="s">
        <v>146</v>
      </c>
    </row>
    <row r="44" spans="1:4" x14ac:dyDescent="0.25">
      <c r="A44" t="s">
        <v>90</v>
      </c>
      <c r="B44" t="s">
        <v>91</v>
      </c>
      <c r="C44" t="s">
        <v>146</v>
      </c>
    </row>
    <row r="45" spans="1:4" x14ac:dyDescent="0.25">
      <c r="A45" t="s">
        <v>309</v>
      </c>
      <c r="C45" t="s">
        <v>448</v>
      </c>
      <c r="D45" t="s">
        <v>456</v>
      </c>
    </row>
    <row r="46" spans="1:4" x14ac:dyDescent="0.25">
      <c r="A46" t="s">
        <v>44</v>
      </c>
      <c r="C46" t="s">
        <v>457</v>
      </c>
      <c r="D46" t="s">
        <v>456</v>
      </c>
    </row>
    <row r="47" spans="1:4" x14ac:dyDescent="0.25">
      <c r="A47" t="s">
        <v>183</v>
      </c>
      <c r="B47" t="s">
        <v>184</v>
      </c>
      <c r="C47" t="s">
        <v>146</v>
      </c>
    </row>
    <row r="48" spans="1:4" x14ac:dyDescent="0.25">
      <c r="A48" t="s">
        <v>205</v>
      </c>
      <c r="B48" t="s">
        <v>206</v>
      </c>
      <c r="C48" t="s">
        <v>146</v>
      </c>
    </row>
    <row r="49" spans="1:4" x14ac:dyDescent="0.25">
      <c r="A49" t="s">
        <v>202</v>
      </c>
      <c r="B49" t="s">
        <v>203</v>
      </c>
      <c r="C49" t="s">
        <v>146</v>
      </c>
    </row>
    <row r="50" spans="1:4" x14ac:dyDescent="0.25">
      <c r="A50" t="s">
        <v>199</v>
      </c>
      <c r="B50" t="s">
        <v>200</v>
      </c>
      <c r="C50" t="s">
        <v>146</v>
      </c>
    </row>
    <row r="51" spans="1:4" x14ac:dyDescent="0.25">
      <c r="A51" t="s">
        <v>103</v>
      </c>
      <c r="C51" t="s">
        <v>448</v>
      </c>
      <c r="D51" t="s">
        <v>460</v>
      </c>
    </row>
    <row r="52" spans="1:4" x14ac:dyDescent="0.25">
      <c r="A52" t="s">
        <v>161</v>
      </c>
      <c r="C52" t="s">
        <v>457</v>
      </c>
      <c r="D52" t="s">
        <v>462</v>
      </c>
    </row>
    <row r="53" spans="1:4" x14ac:dyDescent="0.25">
      <c r="A53" t="s">
        <v>117</v>
      </c>
      <c r="B53" t="s">
        <v>118</v>
      </c>
      <c r="C53" t="s">
        <v>457</v>
      </c>
      <c r="D53" t="s">
        <v>456</v>
      </c>
    </row>
    <row r="54" spans="1:4" x14ac:dyDescent="0.25">
      <c r="A54" t="s">
        <v>43</v>
      </c>
      <c r="C54" t="s">
        <v>455</v>
      </c>
      <c r="D54" t="s">
        <v>456</v>
      </c>
    </row>
    <row r="55" spans="1:4" x14ac:dyDescent="0.25">
      <c r="A55" t="s">
        <v>85</v>
      </c>
      <c r="C55" t="s">
        <v>458</v>
      </c>
      <c r="D55" t="s">
        <v>459</v>
      </c>
    </row>
    <row r="56" spans="1:4" x14ac:dyDescent="0.25">
      <c r="A56" t="s">
        <v>83</v>
      </c>
      <c r="C56" t="s">
        <v>448</v>
      </c>
      <c r="D56" t="s">
        <v>449</v>
      </c>
    </row>
    <row r="57" spans="1:4" x14ac:dyDescent="0.25">
      <c r="A57" t="s">
        <v>175</v>
      </c>
      <c r="C57" t="s">
        <v>448</v>
      </c>
      <c r="D57" t="s">
        <v>449</v>
      </c>
    </row>
    <row r="58" spans="1:4" x14ac:dyDescent="0.25">
      <c r="A58" t="s">
        <v>99</v>
      </c>
      <c r="C58" t="s">
        <v>448</v>
      </c>
      <c r="D58" t="s">
        <v>463</v>
      </c>
    </row>
    <row r="59" spans="1:4" x14ac:dyDescent="0.25">
      <c r="A59" t="s">
        <v>166</v>
      </c>
      <c r="C59" t="s">
        <v>448</v>
      </c>
      <c r="D59" t="s">
        <v>449</v>
      </c>
    </row>
    <row r="60" spans="1:4" x14ac:dyDescent="0.25">
      <c r="A60" t="s">
        <v>250</v>
      </c>
      <c r="B60" t="s">
        <v>251</v>
      </c>
      <c r="C60" t="s">
        <v>146</v>
      </c>
    </row>
    <row r="61" spans="1:4" x14ac:dyDescent="0.25">
      <c r="A61" t="s">
        <v>223</v>
      </c>
      <c r="C61" t="s">
        <v>452</v>
      </c>
      <c r="D61" t="s">
        <v>453</v>
      </c>
    </row>
    <row r="62" spans="1:4" x14ac:dyDescent="0.25">
      <c r="A62" t="s">
        <v>236</v>
      </c>
      <c r="B62" t="s">
        <v>237</v>
      </c>
      <c r="C62" t="s">
        <v>452</v>
      </c>
      <c r="D62" t="s">
        <v>453</v>
      </c>
    </row>
    <row r="63" spans="1:4" x14ac:dyDescent="0.25">
      <c r="A63" t="s">
        <v>300</v>
      </c>
      <c r="B63" t="s">
        <v>301</v>
      </c>
      <c r="C63" t="s">
        <v>146</v>
      </c>
    </row>
    <row r="64" spans="1:4" x14ac:dyDescent="0.25">
      <c r="A64" t="s">
        <v>50</v>
      </c>
      <c r="B64" t="s">
        <v>51</v>
      </c>
      <c r="C64" t="s">
        <v>146</v>
      </c>
    </row>
    <row r="65" spans="1:4" x14ac:dyDescent="0.25">
      <c r="A65" t="s">
        <v>55</v>
      </c>
      <c r="B65" t="s">
        <v>56</v>
      </c>
      <c r="C65" t="s">
        <v>146</v>
      </c>
    </row>
    <row r="66" spans="1:4" x14ac:dyDescent="0.25">
      <c r="A66" t="s">
        <v>58</v>
      </c>
      <c r="C66" t="s">
        <v>464</v>
      </c>
      <c r="D66" t="s">
        <v>465</v>
      </c>
    </row>
    <row r="67" spans="1:4" x14ac:dyDescent="0.25">
      <c r="A67" t="s">
        <v>286</v>
      </c>
      <c r="C67" t="s">
        <v>448</v>
      </c>
      <c r="D67" t="s">
        <v>449</v>
      </c>
    </row>
    <row r="68" spans="1:4" x14ac:dyDescent="0.25">
      <c r="A68" t="s">
        <v>279</v>
      </c>
      <c r="C68" t="s">
        <v>455</v>
      </c>
      <c r="D68" t="s">
        <v>456</v>
      </c>
    </row>
    <row r="69" spans="1:4" x14ac:dyDescent="0.25">
      <c r="A69" t="s">
        <v>139</v>
      </c>
      <c r="B69" t="s">
        <v>140</v>
      </c>
      <c r="C69" t="s">
        <v>146</v>
      </c>
    </row>
    <row r="70" spans="1:4" x14ac:dyDescent="0.25">
      <c r="A70" t="s">
        <v>60</v>
      </c>
      <c r="B70" t="s">
        <v>61</v>
      </c>
      <c r="C70" t="s">
        <v>146</v>
      </c>
    </row>
    <row r="71" spans="1:4" x14ac:dyDescent="0.25">
      <c r="A71" t="s">
        <v>318</v>
      </c>
      <c r="B71" t="s">
        <v>319</v>
      </c>
      <c r="C71" t="s">
        <v>146</v>
      </c>
    </row>
    <row r="72" spans="1:4" x14ac:dyDescent="0.25">
      <c r="A72" t="s">
        <v>78</v>
      </c>
      <c r="B72" t="s">
        <v>79</v>
      </c>
      <c r="C72" t="s">
        <v>146</v>
      </c>
    </row>
    <row r="73" spans="1:4" x14ac:dyDescent="0.25">
      <c r="A73" t="s">
        <v>163</v>
      </c>
      <c r="C73" t="s">
        <v>452</v>
      </c>
      <c r="D73" t="s">
        <v>456</v>
      </c>
    </row>
    <row r="74" spans="1:4" x14ac:dyDescent="0.25">
      <c r="A74" t="s">
        <v>197</v>
      </c>
      <c r="C74" t="s">
        <v>448</v>
      </c>
      <c r="D74" t="s">
        <v>456</v>
      </c>
    </row>
    <row r="75" spans="1:4" x14ac:dyDescent="0.25">
      <c r="A75" t="s">
        <v>329</v>
      </c>
      <c r="B75" t="s">
        <v>330</v>
      </c>
      <c r="C75" t="s">
        <v>146</v>
      </c>
    </row>
    <row r="76" spans="1:4" x14ac:dyDescent="0.25">
      <c r="A76" t="s">
        <v>296</v>
      </c>
      <c r="B76" t="s">
        <v>297</v>
      </c>
      <c r="C76" t="s">
        <v>458</v>
      </c>
      <c r="D76" t="s">
        <v>459</v>
      </c>
    </row>
    <row r="77" spans="1:4" x14ac:dyDescent="0.25">
      <c r="A77" t="s">
        <v>259</v>
      </c>
      <c r="B77" t="s">
        <v>260</v>
      </c>
      <c r="C77" t="s">
        <v>146</v>
      </c>
    </row>
    <row r="78" spans="1:4" x14ac:dyDescent="0.25">
      <c r="A78" t="s">
        <v>229</v>
      </c>
      <c r="C78" t="s">
        <v>452</v>
      </c>
      <c r="D78" t="s">
        <v>453</v>
      </c>
    </row>
    <row r="79" spans="1:4" x14ac:dyDescent="0.25">
      <c r="A79" t="s">
        <v>101</v>
      </c>
      <c r="C79" t="s">
        <v>448</v>
      </c>
      <c r="D79" t="s">
        <v>449</v>
      </c>
    </row>
    <row r="80" spans="1:4" x14ac:dyDescent="0.25">
      <c r="A80" t="s">
        <v>342</v>
      </c>
      <c r="C80" t="s">
        <v>452</v>
      </c>
      <c r="D80" t="s">
        <v>453</v>
      </c>
    </row>
    <row r="81" spans="1:4" x14ac:dyDescent="0.25">
      <c r="A81" t="s">
        <v>346</v>
      </c>
      <c r="B81" t="s">
        <v>347</v>
      </c>
      <c r="C81" t="s">
        <v>146</v>
      </c>
    </row>
    <row r="82" spans="1:4" x14ac:dyDescent="0.25">
      <c r="A82" t="s">
        <v>135</v>
      </c>
      <c r="C82" t="s">
        <v>448</v>
      </c>
      <c r="D82" t="s">
        <v>449</v>
      </c>
    </row>
    <row r="83" spans="1:4" x14ac:dyDescent="0.25">
      <c r="A83" t="s">
        <v>179</v>
      </c>
      <c r="C83" t="s">
        <v>457</v>
      </c>
      <c r="D83" t="s">
        <v>462</v>
      </c>
    </row>
    <row r="84" spans="1:4" x14ac:dyDescent="0.25">
      <c r="A84" t="s">
        <v>126</v>
      </c>
      <c r="C84" t="s">
        <v>458</v>
      </c>
      <c r="D84" t="s">
        <v>459</v>
      </c>
    </row>
    <row r="85" spans="1:4" x14ac:dyDescent="0.25">
      <c r="A85" t="s">
        <v>81</v>
      </c>
      <c r="C85" t="s">
        <v>448</v>
      </c>
      <c r="D85" t="s">
        <v>449</v>
      </c>
    </row>
    <row r="86" spans="1:4" x14ac:dyDescent="0.25">
      <c r="A86" t="s">
        <v>75</v>
      </c>
      <c r="B86" t="s">
        <v>76</v>
      </c>
      <c r="C86" t="s">
        <v>146</v>
      </c>
    </row>
    <row r="87" spans="1:4" x14ac:dyDescent="0.25">
      <c r="A87" t="s">
        <v>115</v>
      </c>
      <c r="B87" t="s">
        <v>116</v>
      </c>
      <c r="C87" t="s">
        <v>448</v>
      </c>
      <c r="D87" t="s">
        <v>449</v>
      </c>
    </row>
    <row r="88" spans="1:4" x14ac:dyDescent="0.25">
      <c r="A88" t="s">
        <v>291</v>
      </c>
      <c r="C88" t="s">
        <v>455</v>
      </c>
      <c r="D88" t="s">
        <v>456</v>
      </c>
    </row>
    <row r="89" spans="1:4" x14ac:dyDescent="0.25">
      <c r="A89" t="s">
        <v>141</v>
      </c>
      <c r="B89" t="s">
        <v>142</v>
      </c>
      <c r="C89" t="s">
        <v>146</v>
      </c>
    </row>
    <row r="90" spans="1:4" x14ac:dyDescent="0.25">
      <c r="A90" t="s">
        <v>214</v>
      </c>
      <c r="B90" t="s">
        <v>215</v>
      </c>
      <c r="C90" t="s">
        <v>146</v>
      </c>
    </row>
    <row r="91" spans="1:4" x14ac:dyDescent="0.25">
      <c r="A91" t="s">
        <v>160</v>
      </c>
      <c r="C91" t="s">
        <v>448</v>
      </c>
      <c r="D91" t="s">
        <v>456</v>
      </c>
    </row>
    <row r="92" spans="1:4" x14ac:dyDescent="0.25">
      <c r="A92" t="s">
        <v>173</v>
      </c>
      <c r="C92" t="s">
        <v>448</v>
      </c>
      <c r="D92" t="s">
        <v>449</v>
      </c>
    </row>
    <row r="93" spans="1:4" x14ac:dyDescent="0.25">
      <c r="A93" t="s">
        <v>211</v>
      </c>
      <c r="C93" t="s">
        <v>466</v>
      </c>
      <c r="D93" t="s">
        <v>465</v>
      </c>
    </row>
    <row r="94" spans="1:4" x14ac:dyDescent="0.25">
      <c r="A94" t="s">
        <v>186</v>
      </c>
      <c r="B94" t="s">
        <v>187</v>
      </c>
      <c r="C94" t="s">
        <v>146</v>
      </c>
      <c r="D94" t="s">
        <v>465</v>
      </c>
    </row>
    <row r="95" spans="1:4" x14ac:dyDescent="0.25">
      <c r="A95" t="s">
        <v>189</v>
      </c>
      <c r="B95" t="s">
        <v>190</v>
      </c>
      <c r="C95" t="s">
        <v>146</v>
      </c>
    </row>
    <row r="96" spans="1:4" x14ac:dyDescent="0.25">
      <c r="A96" t="s">
        <v>52</v>
      </c>
      <c r="B96" t="s">
        <v>53</v>
      </c>
      <c r="C96" t="s">
        <v>146</v>
      </c>
    </row>
    <row r="97" spans="1:4" x14ac:dyDescent="0.25">
      <c r="A97" t="s">
        <v>332</v>
      </c>
      <c r="C97" t="s">
        <v>448</v>
      </c>
      <c r="D97" t="s">
        <v>449</v>
      </c>
    </row>
    <row r="98" spans="1:4" x14ac:dyDescent="0.25">
      <c r="A98" t="s">
        <v>177</v>
      </c>
      <c r="C98" t="s">
        <v>457</v>
      </c>
      <c r="D98" t="s">
        <v>462</v>
      </c>
    </row>
    <row r="99" spans="1:4" x14ac:dyDescent="0.25">
      <c r="A99" t="s">
        <v>467</v>
      </c>
      <c r="B99" t="s">
        <v>108</v>
      </c>
      <c r="C99" t="s">
        <v>146</v>
      </c>
    </row>
    <row r="100" spans="1:4" x14ac:dyDescent="0.25">
      <c r="A100" t="s">
        <v>46</v>
      </c>
      <c r="C100" t="s">
        <v>458</v>
      </c>
      <c r="D100" t="s">
        <v>459</v>
      </c>
    </row>
    <row r="101" spans="1:4" x14ac:dyDescent="0.25">
      <c r="A101" t="s">
        <v>119</v>
      </c>
      <c r="B101" t="s">
        <v>120</v>
      </c>
      <c r="C101" t="s">
        <v>146</v>
      </c>
    </row>
    <row r="102" spans="1:4" x14ac:dyDescent="0.25">
      <c r="A102" t="s">
        <v>195</v>
      </c>
      <c r="C102" t="s">
        <v>448</v>
      </c>
      <c r="D102" t="s">
        <v>456</v>
      </c>
    </row>
    <row r="103" spans="1:4" x14ac:dyDescent="0.25">
      <c r="A103" t="s">
        <v>231</v>
      </c>
      <c r="C103" t="s">
        <v>452</v>
      </c>
      <c r="D103" t="s">
        <v>453</v>
      </c>
    </row>
    <row r="104" spans="1:4" x14ac:dyDescent="0.25">
      <c r="A104" t="s">
        <v>262</v>
      </c>
      <c r="B104" t="s">
        <v>263</v>
      </c>
      <c r="C104" t="s">
        <v>146</v>
      </c>
    </row>
    <row r="105" spans="1:4" x14ac:dyDescent="0.25">
      <c r="A105" t="s">
        <v>344</v>
      </c>
      <c r="C105" t="s">
        <v>452</v>
      </c>
      <c r="D105" t="s">
        <v>453</v>
      </c>
    </row>
    <row r="106" spans="1:4" x14ac:dyDescent="0.25">
      <c r="A106" t="s">
        <v>349</v>
      </c>
      <c r="B106" t="s">
        <v>350</v>
      </c>
      <c r="C106" t="s">
        <v>146</v>
      </c>
    </row>
    <row r="107" spans="1:4" x14ac:dyDescent="0.25">
      <c r="A107" t="s">
        <v>63</v>
      </c>
      <c r="B107" t="s">
        <v>64</v>
      </c>
      <c r="C107" t="s">
        <v>448</v>
      </c>
      <c r="D107" t="s">
        <v>449</v>
      </c>
    </row>
    <row r="108" spans="1:4" x14ac:dyDescent="0.25">
      <c r="A108" t="s">
        <v>66</v>
      </c>
      <c r="B108" t="s">
        <v>67</v>
      </c>
      <c r="C108" t="s">
        <v>448</v>
      </c>
      <c r="D108" t="s">
        <v>449</v>
      </c>
    </row>
    <row r="109" spans="1:4" x14ac:dyDescent="0.25">
      <c r="C109" t="s">
        <v>468</v>
      </c>
    </row>
  </sheetData>
  <pageMargins left="0.70866141732283472" right="0.70866141732283472" top="0.74803149606299213" bottom="0.74803149606299213" header="0.31496062992125984" footer="0.31496062992125984"/>
  <pageSetup paperSize="9" orientation="portrait"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nformation xmlns="5572b291-6878-4ed6-84a2-7a9653cabb52" xsi:nil="true"/>
    <Include_x0020_in_x0020_Baseline xmlns="5572b291-6878-4ed6-84a2-7a9653cabb52" xsi:nil="true"/>
    <DTS_x0020_Number xmlns="5572b291-6878-4ed6-84a2-7a9653cabb52" xsi:nil="true"/>
    <Legacy_x0020_Version_x0020_Tag xmlns="5572b291-6878-4ed6-84a2-7a9653cabb52">revision 1.21
date: 2023-01-24 14:17:46 +0100;  author: anj;  state: Exp;  lines: +109 -196;  commitid: cf4063cfda791a2a;
msg: bump version
</Legacy_x0020_Version_x0020_Tag>
    <Legacy_x0020_Version_x0020_Number xmlns="5572b291-6878-4ed6-84a2-7a9653cabb52">1.21</Legacy_x0020_Version_x0020_Number>
    <_dlc_DocId xmlns="be1e8328-6bbf-4fdc-b6d3-8c06f38a6dd3">14789-1272315769-1550</_dlc_DocId>
    <_dlc_DocIdUrl xmlns="be1e8328-6bbf-4fdc-b6d3-8c06f38a6dd3">
      <Url>https://systematic.sharepoint.com/sites/14789FællesBibliotekSystem/_layouts/15/DocIdRedir.aspx?ID=14789-1272315769-1550</Url>
      <Description>14789-1272315769-1550</Description>
    </_dlc_DocIdUrl>
    <lcf76f155ced4ddcb4097134ff3c332f xmlns="5572b291-6878-4ed6-84a2-7a9653cabb52">
      <Terms xmlns="http://schemas.microsoft.com/office/infopath/2007/PartnerControls"/>
    </lcf76f155ced4ddcb4097134ff3c332f>
    <TaxCatchAll xmlns="be1e8328-6bbf-4fdc-b6d3-8c06f38a6d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116420A1FCFF94494F0ADBF9CFA0016" ma:contentTypeVersion="17" ma:contentTypeDescription="Create a new document." ma:contentTypeScope="" ma:versionID="8d1c0041e73aec52a376843db8f61319">
  <xsd:schema xmlns:xsd="http://www.w3.org/2001/XMLSchema" xmlns:xs="http://www.w3.org/2001/XMLSchema" xmlns:p="http://schemas.microsoft.com/office/2006/metadata/properties" xmlns:ns2="be1e8328-6bbf-4fdc-b6d3-8c06f38a6dd3" xmlns:ns3="5572b291-6878-4ed6-84a2-7a9653cabb52" targetNamespace="http://schemas.microsoft.com/office/2006/metadata/properties" ma:root="true" ma:fieldsID="5243beb9ff5372575ab9dc15e7740558" ns2:_="" ns3:_="">
    <xsd:import namespace="be1e8328-6bbf-4fdc-b6d3-8c06f38a6dd3"/>
    <xsd:import namespace="5572b291-6878-4ed6-84a2-7a9653cabb52"/>
    <xsd:element name="properties">
      <xsd:complexType>
        <xsd:sequence>
          <xsd:element name="documentManagement">
            <xsd:complexType>
              <xsd:all>
                <xsd:element ref="ns2:_dlc_DocId" minOccurs="0"/>
                <xsd:element ref="ns2:_dlc_DocIdUrl" minOccurs="0"/>
                <xsd:element ref="ns2:_dlc_DocIdPersistId" minOccurs="0"/>
                <xsd:element ref="ns3:Information" minOccurs="0"/>
                <xsd:element ref="ns3:DTS_x0020_Number" minOccurs="0"/>
                <xsd:element ref="ns3:Include_x0020_in_x0020_Baseline" minOccurs="0"/>
                <xsd:element ref="ns3:Legacy_x0020_Version_x0020_Number" minOccurs="0"/>
                <xsd:element ref="ns3:Legacy_x0020_Version_x0020_Tag"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e8328-6bbf-4fdc-b6d3-8c06f38a6dd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2fc80234-40ed-454a-8994-e99cb71f9ab4}" ma:internalName="TaxCatchAll" ma:showField="CatchAllData" ma:web="be1e8328-6bbf-4fdc-b6d3-8c06f38a6dd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2b291-6878-4ed6-84a2-7a9653cabb52" elementFormDefault="qualified">
    <xsd:import namespace="http://schemas.microsoft.com/office/2006/documentManagement/types"/>
    <xsd:import namespace="http://schemas.microsoft.com/office/infopath/2007/PartnerControls"/>
    <xsd:element name="Information" ma:index="11" nillable="true" ma:displayName="Information" ma:internalName="Information">
      <xsd:simpleType>
        <xsd:restriction base="dms:Text"/>
      </xsd:simpleType>
    </xsd:element>
    <xsd:element name="DTS_x0020_Number" ma:index="12" nillable="true" ma:displayName="DTS Number" ma:internalName="DTS_x0020_Number">
      <xsd:simpleType>
        <xsd:restriction base="dms:Text"/>
      </xsd:simpleType>
    </xsd:element>
    <xsd:element name="Include_x0020_in_x0020_Baseline" ma:index="13" nillable="true" ma:displayName="Include in Baseline" ma:internalName="Include_x0020_in_x0020_Baseline">
      <xsd:simpleType>
        <xsd:restriction base="dms:Boolean"/>
      </xsd:simpleType>
    </xsd:element>
    <xsd:element name="Legacy_x0020_Version_x0020_Number" ma:index="14" nillable="true" ma:displayName="Legacy Version Number" ma:internalName="Legacy_x0020_Version_x0020_Number">
      <xsd:simpleType>
        <xsd:restriction base="dms:Text"/>
      </xsd:simpleType>
    </xsd:element>
    <xsd:element name="Legacy_x0020_Version_x0020_Tag" ma:index="15" nillable="true" ma:displayName="Legacy Version Tag" ma:internalName="Legacy_x0020_Version_x0020_Tag">
      <xsd:simpleType>
        <xsd:restriction base="dms:Note"/>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482649bf-6f23-4b17-a43c-507f27331a27"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DD69FA-3662-447A-BB6B-3A4B0A285808}">
  <ds:schemaRefs>
    <ds:schemaRef ds:uri="http://purl.org/dc/elements/1.1/"/>
    <ds:schemaRef ds:uri="http://schemas.microsoft.com/office/2006/metadata/properties"/>
    <ds:schemaRef ds:uri="http://schemas.openxmlformats.org/package/2006/metadata/core-properties"/>
    <ds:schemaRef ds:uri="be1e8328-6bbf-4fdc-b6d3-8c06f38a6dd3"/>
    <ds:schemaRef ds:uri="http://purl.org/dc/terms/"/>
    <ds:schemaRef ds:uri="http://schemas.microsoft.com/office/infopath/2007/PartnerControls"/>
    <ds:schemaRef ds:uri="http://schemas.microsoft.com/office/2006/documentManagement/types"/>
    <ds:schemaRef ds:uri="5572b291-6878-4ed6-84a2-7a9653cabb52"/>
    <ds:schemaRef ds:uri="http://www.w3.org/XML/1998/namespace"/>
    <ds:schemaRef ds:uri="http://purl.org/dc/dcmitype/"/>
  </ds:schemaRefs>
</ds:datastoreItem>
</file>

<file path=customXml/itemProps2.xml><?xml version="1.0" encoding="utf-8"?>
<ds:datastoreItem xmlns:ds="http://schemas.openxmlformats.org/officeDocument/2006/customXml" ds:itemID="{6509B291-1774-48BF-AEEA-39DA231E4C4C}">
  <ds:schemaRefs>
    <ds:schemaRef ds:uri="http://schemas.microsoft.com/sharepoint/v3/contenttype/forms"/>
  </ds:schemaRefs>
</ds:datastoreItem>
</file>

<file path=customXml/itemProps3.xml><?xml version="1.0" encoding="utf-8"?>
<ds:datastoreItem xmlns:ds="http://schemas.openxmlformats.org/officeDocument/2006/customXml" ds:itemID="{4056B36A-8B37-4823-9002-C2DB878B5842}">
  <ds:schemaRefs>
    <ds:schemaRef ds:uri="http://schemas.microsoft.com/sharepoint/events"/>
  </ds:schemaRefs>
</ds:datastoreItem>
</file>

<file path=customXml/itemProps4.xml><?xml version="1.0" encoding="utf-8"?>
<ds:datastoreItem xmlns:ds="http://schemas.openxmlformats.org/officeDocument/2006/customXml" ds:itemID="{D67D73C0-D167-4D0D-B4DD-7F89C562CE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e8328-6bbf-4fdc-b6d3-8c06f38a6dd3"/>
    <ds:schemaRef ds:uri="5572b291-6878-4ed6-84a2-7a9653cabb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26</vt:i4>
      </vt:variant>
    </vt:vector>
  </HeadingPairs>
  <TitlesOfParts>
    <vt:vector size="31" baseType="lpstr">
      <vt:lpstr>1. General</vt:lpstr>
      <vt:lpstr>2. https</vt:lpstr>
      <vt:lpstr>3. Messages</vt:lpstr>
      <vt:lpstr>4. Fields</vt:lpstr>
      <vt:lpstr>Fields2</vt:lpstr>
      <vt:lpstr>BlockPatronRequest</vt:lpstr>
      <vt:lpstr>CheckinRequest</vt:lpstr>
      <vt:lpstr>CheckoutRequest</vt:lpstr>
      <vt:lpstr>EndPatronSessionRequest</vt:lpstr>
      <vt:lpstr>FeePaidRequest</vt:lpstr>
      <vt:lpstr>HoldRequest</vt:lpstr>
      <vt:lpstr>ItemInformationRequest</vt:lpstr>
      <vt:lpstr>ItemStatusUpdateRequest</vt:lpstr>
      <vt:lpstr>LoginRequest</vt:lpstr>
      <vt:lpstr>PatronEnableRequest</vt:lpstr>
      <vt:lpstr>PatronInformationRequest</vt:lpstr>
      <vt:lpstr>PatronStatusRequest</vt:lpstr>
      <vt:lpstr>'1. General'!Print_Area</vt:lpstr>
      <vt:lpstr>'2. https'!Print_Area</vt:lpstr>
      <vt:lpstr>'3. Messages'!Print_Area</vt:lpstr>
      <vt:lpstr>'4. Fields'!Print_Area</vt:lpstr>
      <vt:lpstr>Fields2!Print_Area</vt:lpstr>
      <vt:lpstr>'1. General'!Print_Titles</vt:lpstr>
      <vt:lpstr>'2. https'!Print_Titles</vt:lpstr>
      <vt:lpstr>'3. Messages'!Print_Titles</vt:lpstr>
      <vt:lpstr>'4. Fields'!Print_Titles</vt:lpstr>
      <vt:lpstr>RenewAllRequest</vt:lpstr>
      <vt:lpstr>RenewRequest</vt:lpstr>
      <vt:lpstr>RequestASCResend</vt:lpstr>
      <vt:lpstr>RetransmitLastMessageRequest</vt:lpstr>
      <vt:lpstr>SCStatusRequest</vt:lpstr>
    </vt:vector>
  </TitlesOfParts>
  <Manager/>
  <Company>Systematic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Sørensen</dc:creator>
  <cp:keywords/>
  <dc:description/>
  <cp:lastModifiedBy>Stefan Midtgaard</cp:lastModifiedBy>
  <cp:revision/>
  <dcterms:created xsi:type="dcterms:W3CDTF">2014-08-05T08:43:12Z</dcterms:created>
  <dcterms:modified xsi:type="dcterms:W3CDTF">2025-09-19T08:49:18Z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0x0101005116420A1FCFF94494F0ADBF9CFA0016</vt:lpwstr>
  </property>
  <property fmtid="{D5CDD505-2E9C-101B-9397-08002B2CF9AE}" pid="3" name="Order">
    <vt:r8>155000</vt:r8>
  </property>
  <property fmtid="{D5CDD505-2E9C-101B-9397-08002B2CF9AE}" pid="4" name="_dlc_DocIdItemGuid">
    <vt:lpwstr>1958282f-e224-7277-a958-983d60d14c64</vt:lpwstr>
  </property>
  <property fmtid="{D5CDD505-2E9C-101B-9397-08002B2CF9AE}" pid="5" name="MediaServiceImageTags">
    <vt:lpwstr/>
  </property>
</Properties>
</file>