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projects\FBSshared\doc\TEN\"/>
    </mc:Choice>
  </mc:AlternateContent>
  <xr:revisionPtr revIDLastSave="0" documentId="13_ncr:1_{75D41BA2-4418-425B-A144-614798D552D1}" xr6:coauthVersionLast="47" xr6:coauthVersionMax="47" xr10:uidLastSave="{00000000-0000-0000-0000-000000000000}"/>
  <bookViews>
    <workbookView xWindow="-120" yWindow="-120" windowWidth="29040" windowHeight="17640" activeTab="1" xr2:uid="{00000000-000D-0000-FFFF-FFFF00000000}"/>
  </bookViews>
  <sheets>
    <sheet name="1. General" sheetId="4" r:id="rId1"/>
    <sheet name="2. https" sheetId="5" r:id="rId2"/>
    <sheet name="3. Messages" sheetId="1" r:id="rId3"/>
    <sheet name="4. Fields" sheetId="2" r:id="rId4"/>
    <sheet name="Fields2" sheetId="6" r:id="rId5"/>
  </sheets>
  <definedNames>
    <definedName name="BlockPatronRequest">'3. Messages'!$B$122</definedName>
    <definedName name="CheckinRequest">'3. Messages'!$B$90</definedName>
    <definedName name="CheckoutRequest">'3. Messages'!$B$53</definedName>
    <definedName name="EndPatronSessionRequest">'3. Messages'!$B$238</definedName>
    <definedName name="FeePaidRequest">'3. Messages'!$B$255</definedName>
    <definedName name="HoldRequest">'3. Messages'!$B$347</definedName>
    <definedName name="ItemInformationRequest">'3. Messages'!$B$279</definedName>
    <definedName name="ItemStatusUpdateRequest">'3. Messages'!$B$308</definedName>
    <definedName name="LoginRequest">'3. Messages'!$B$179</definedName>
    <definedName name="PatronEnableRequest">'3. Messages'!$B$326</definedName>
    <definedName name="PatronInformationRequest">'3. Messages'!$B$191</definedName>
    <definedName name="PatronStatusRequest">'3. Messages'!$B$29</definedName>
    <definedName name="_xlnm.Print_Area" localSheetId="0">'1. General'!$A$1:$B$17</definedName>
    <definedName name="_xlnm.Print_Area" localSheetId="1">'2. https'!$A$1:$B$31</definedName>
    <definedName name="_xlnm.Print_Area" localSheetId="2">'3. Messages'!$A$1:$E$424</definedName>
    <definedName name="_xlnm.Print_Area" localSheetId="3">'4. Fields'!$A$1:$E$49</definedName>
    <definedName name="_xlnm.Print_Area" localSheetId="4">Fields2!$A$1:$G$2</definedName>
    <definedName name="_xlnm.Print_Titles" localSheetId="0">'1. General'!$1:$2</definedName>
    <definedName name="_xlnm.Print_Titles" localSheetId="1">'2. https'!$1:$2</definedName>
    <definedName name="_xlnm.Print_Titles" localSheetId="2">'3. Messages'!$1:$2</definedName>
    <definedName name="_xlnm.Print_Titles" localSheetId="3">'4. Fields'!$1:$3</definedName>
    <definedName name="RenewAllRequest">'3. Messages'!$B$414</definedName>
    <definedName name="RenewRequest">'3. Messages'!$B$377</definedName>
    <definedName name="RequestACSResend">'3. Messages'!#REF!</definedName>
    <definedName name="RequestASCResend">'3. Messages'!$B$173</definedName>
    <definedName name="RetransmitLastMessageRequest">'3. Messages'!$B$435</definedName>
    <definedName name="SCStatusRequest">'3. Messages'!$B$148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4" i="1" l="1"/>
  <c r="C143" i="1"/>
  <c r="C142" i="1"/>
  <c r="C141" i="1"/>
  <c r="C140" i="1"/>
  <c r="C139" i="1"/>
  <c r="C138" i="1"/>
  <c r="C137" i="1"/>
  <c r="C136" i="1"/>
  <c r="C135" i="1"/>
  <c r="C134" i="1"/>
  <c r="C133" i="1"/>
  <c r="C132" i="1"/>
  <c r="C149" i="1"/>
  <c r="C150" i="1"/>
  <c r="C151" i="1"/>
  <c r="C152" i="1"/>
  <c r="C155" i="1"/>
  <c r="C156" i="1"/>
  <c r="C157" i="1"/>
  <c r="C158" i="1"/>
  <c r="C159" i="1"/>
  <c r="C160" i="1"/>
  <c r="C161" i="1"/>
  <c r="C410" i="1" l="1"/>
  <c r="C292" i="1" l="1"/>
  <c r="C40" i="1" l="1"/>
  <c r="E26" i="1"/>
  <c r="C439" i="1" l="1"/>
  <c r="C436" i="1"/>
  <c r="C433" i="1"/>
  <c r="C432" i="1"/>
  <c r="C431" i="1"/>
  <c r="C430" i="1"/>
  <c r="C429" i="1"/>
  <c r="C428" i="1"/>
  <c r="C427" i="1"/>
  <c r="C426" i="1"/>
  <c r="C425" i="1"/>
  <c r="C424" i="1"/>
  <c r="C421" i="1"/>
  <c r="C420" i="1"/>
  <c r="C419" i="1"/>
  <c r="C418" i="1"/>
  <c r="C417" i="1"/>
  <c r="C416" i="1"/>
  <c r="C415" i="1"/>
  <c r="C412" i="1"/>
  <c r="C411" i="1"/>
  <c r="C409" i="1"/>
  <c r="C408" i="1"/>
  <c r="C407" i="1"/>
  <c r="C406" i="1"/>
  <c r="C405" i="1"/>
  <c r="C404" i="1"/>
  <c r="C403" i="1"/>
  <c r="C402" i="1"/>
  <c r="C401" i="1"/>
  <c r="C400" i="1"/>
  <c r="C399" i="1"/>
  <c r="C398" i="1"/>
  <c r="C397" i="1"/>
  <c r="C396" i="1"/>
  <c r="C395" i="1"/>
  <c r="C394" i="1"/>
  <c r="C393" i="1"/>
  <c r="C390" i="1"/>
  <c r="C389" i="1"/>
  <c r="C388" i="1"/>
  <c r="C387" i="1"/>
  <c r="C386" i="1"/>
  <c r="C385" i="1"/>
  <c r="C384" i="1"/>
  <c r="C383" i="1"/>
  <c r="C382" i="1"/>
  <c r="C381" i="1"/>
  <c r="C380" i="1"/>
  <c r="C379" i="1"/>
  <c r="C378" i="1"/>
  <c r="C375" i="1"/>
  <c r="C374" i="1"/>
  <c r="C373" i="1"/>
  <c r="C372" i="1"/>
  <c r="C371" i="1"/>
  <c r="C370" i="1"/>
  <c r="C369" i="1"/>
  <c r="C368" i="1"/>
  <c r="C367" i="1"/>
  <c r="C366" i="1"/>
  <c r="C365" i="1"/>
  <c r="C364" i="1"/>
  <c r="C363" i="1"/>
  <c r="C360" i="1"/>
  <c r="C359" i="1"/>
  <c r="C358" i="1"/>
  <c r="C357" i="1"/>
  <c r="C356" i="1"/>
  <c r="C355" i="1"/>
  <c r="C354" i="1"/>
  <c r="C353" i="1"/>
  <c r="C352" i="1"/>
  <c r="C351" i="1"/>
  <c r="C350" i="1"/>
  <c r="C349" i="1"/>
  <c r="C348" i="1"/>
  <c r="C345" i="1"/>
  <c r="C344" i="1"/>
  <c r="C343" i="1"/>
  <c r="C342" i="1"/>
  <c r="C341" i="1"/>
  <c r="C340" i="1"/>
  <c r="C339" i="1"/>
  <c r="C338" i="1"/>
  <c r="C337" i="1"/>
  <c r="C336" i="1"/>
  <c r="C335" i="1"/>
  <c r="C332" i="1"/>
  <c r="C331" i="1"/>
  <c r="C330" i="1"/>
  <c r="C329" i="1"/>
  <c r="C328" i="1"/>
  <c r="C327" i="1"/>
  <c r="C324" i="1"/>
  <c r="C323" i="1"/>
  <c r="C322" i="1"/>
  <c r="C321" i="1"/>
  <c r="C320" i="1"/>
  <c r="C319" i="1"/>
  <c r="C318" i="1"/>
  <c r="C317" i="1"/>
  <c r="C314" i="1"/>
  <c r="C313" i="1"/>
  <c r="C312" i="1"/>
  <c r="C311" i="1"/>
  <c r="C310" i="1"/>
  <c r="C309" i="1"/>
  <c r="C306" i="1"/>
  <c r="C305" i="1"/>
  <c r="C304" i="1"/>
  <c r="C303" i="1"/>
  <c r="C302" i="1"/>
  <c r="C301" i="1"/>
  <c r="C300" i="1"/>
  <c r="C299" i="1"/>
  <c r="C298" i="1"/>
  <c r="C297" i="1"/>
  <c r="C296" i="1"/>
  <c r="C295" i="1"/>
  <c r="C294" i="1"/>
  <c r="C293" i="1"/>
  <c r="C291" i="1"/>
  <c r="C290" i="1"/>
  <c r="C289" i="1"/>
  <c r="C288" i="1"/>
  <c r="C287" i="1"/>
  <c r="C284" i="1"/>
  <c r="C283" i="1"/>
  <c r="C282" i="1"/>
  <c r="C281" i="1"/>
  <c r="C280" i="1"/>
  <c r="C277" i="1"/>
  <c r="C276" i="1"/>
  <c r="C275" i="1"/>
  <c r="C274" i="1"/>
  <c r="C273" i="1"/>
  <c r="C272" i="1"/>
  <c r="C271" i="1"/>
  <c r="C270" i="1"/>
  <c r="C267" i="1"/>
  <c r="C266" i="1"/>
  <c r="C265" i="1"/>
  <c r="C264" i="1"/>
  <c r="C263" i="1"/>
  <c r="C262" i="1"/>
  <c r="C261" i="1"/>
  <c r="C260" i="1"/>
  <c r="C259" i="1"/>
  <c r="C258" i="1"/>
  <c r="C257" i="1"/>
  <c r="C256" i="1"/>
  <c r="C253" i="1"/>
  <c r="C252" i="1"/>
  <c r="C251" i="1"/>
  <c r="C250" i="1"/>
  <c r="C249" i="1"/>
  <c r="C248" i="1"/>
  <c r="C247" i="1"/>
  <c r="C244" i="1"/>
  <c r="C243" i="1"/>
  <c r="C242" i="1"/>
  <c r="C241" i="1"/>
  <c r="C240" i="1"/>
  <c r="C239" i="1"/>
  <c r="C236" i="1"/>
  <c r="C235"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1" i="1"/>
  <c r="C200" i="1"/>
  <c r="C199" i="1"/>
  <c r="C198" i="1"/>
  <c r="C197" i="1"/>
  <c r="C196" i="1"/>
  <c r="C195" i="1"/>
  <c r="C194" i="1"/>
  <c r="C193" i="1"/>
  <c r="C192" i="1"/>
  <c r="C189" i="1"/>
  <c r="C188" i="1"/>
  <c r="C185" i="1"/>
  <c r="C184" i="1"/>
  <c r="C183" i="1"/>
  <c r="C182" i="1"/>
  <c r="C181" i="1"/>
  <c r="C180" i="1"/>
  <c r="C174" i="1"/>
  <c r="C171" i="1"/>
  <c r="C170" i="1"/>
  <c r="C169" i="1"/>
  <c r="C168" i="1"/>
  <c r="C167" i="1"/>
  <c r="C166" i="1"/>
  <c r="C165" i="1"/>
  <c r="C164" i="1"/>
  <c r="C163" i="1"/>
  <c r="C162" i="1"/>
  <c r="C129" i="1"/>
  <c r="C128" i="1"/>
  <c r="C127" i="1"/>
  <c r="C126" i="1"/>
  <c r="C125" i="1"/>
  <c r="C124" i="1"/>
  <c r="C123" i="1"/>
  <c r="C118" i="1"/>
  <c r="C117" i="1"/>
  <c r="C116" i="1"/>
  <c r="C115" i="1"/>
  <c r="C114" i="1"/>
  <c r="C113" i="1"/>
  <c r="C112" i="1"/>
  <c r="C111" i="1"/>
  <c r="C110" i="1"/>
  <c r="C109" i="1"/>
  <c r="C108" i="1"/>
  <c r="C107" i="1"/>
  <c r="C106" i="1"/>
  <c r="C105" i="1"/>
  <c r="C104" i="1"/>
  <c r="C103" i="1"/>
  <c r="C100" i="1"/>
  <c r="C99" i="1"/>
  <c r="C98" i="1"/>
  <c r="C97" i="1"/>
  <c r="C96" i="1"/>
  <c r="C95" i="1"/>
  <c r="C94" i="1"/>
  <c r="C93" i="1"/>
  <c r="C92" i="1"/>
  <c r="C91" i="1"/>
  <c r="C88" i="1"/>
  <c r="C87" i="1"/>
  <c r="C86" i="1"/>
  <c r="C85" i="1"/>
  <c r="C84" i="1"/>
  <c r="C83" i="1"/>
  <c r="C82" i="1"/>
  <c r="C81" i="1"/>
  <c r="C80" i="1"/>
  <c r="C79" i="1"/>
  <c r="C78" i="1"/>
  <c r="C77" i="1"/>
  <c r="C76" i="1"/>
  <c r="C75" i="1"/>
  <c r="C74" i="1"/>
  <c r="C73" i="1"/>
  <c r="C72" i="1"/>
  <c r="C71" i="1"/>
  <c r="C70" i="1"/>
  <c r="C69" i="1"/>
  <c r="C66" i="1"/>
  <c r="C65" i="1"/>
  <c r="C64" i="1"/>
  <c r="C63" i="1"/>
  <c r="C62" i="1"/>
  <c r="C61" i="1"/>
  <c r="C60" i="1"/>
  <c r="C59" i="1"/>
  <c r="C58" i="1"/>
  <c r="C57" i="1"/>
  <c r="C56" i="1"/>
  <c r="C55" i="1"/>
  <c r="C54" i="1"/>
  <c r="C51" i="1"/>
  <c r="C50" i="1"/>
  <c r="C49" i="1"/>
  <c r="C48" i="1"/>
  <c r="C47" i="1"/>
  <c r="C46" i="1"/>
  <c r="C45" i="1"/>
  <c r="C44" i="1"/>
  <c r="C43" i="1"/>
  <c r="C42" i="1"/>
  <c r="C41" i="1"/>
  <c r="C39" i="1"/>
  <c r="C36" i="1"/>
  <c r="C35" i="1"/>
  <c r="C34" i="1"/>
  <c r="C33" i="1"/>
  <c r="C32" i="1"/>
  <c r="C31" i="1"/>
  <c r="C30" i="1"/>
  <c r="E7" i="1"/>
  <c r="E25" i="1" l="1"/>
  <c r="E23" i="1"/>
  <c r="E21" i="1"/>
  <c r="E20" i="1"/>
  <c r="E19" i="1"/>
  <c r="E15" i="1"/>
  <c r="E11" i="1"/>
  <c r="E8" i="1"/>
  <c r="E4" i="1"/>
  <c r="E5" i="1"/>
  <c r="E12" i="1"/>
  <c r="E13" i="1"/>
  <c r="E18" i="1"/>
  <c r="E17" i="1"/>
  <c r="E10" i="1"/>
</calcChain>
</file>

<file path=xl/sharedStrings.xml><?xml version="1.0" encoding="utf-8"?>
<sst xmlns="http://schemas.openxmlformats.org/spreadsheetml/2006/main" count="1492" uniqueCount="475">
  <si>
    <t>Patron Status Request</t>
  </si>
  <si>
    <t>Patron Status Response</t>
  </si>
  <si>
    <t>Checkout Response</t>
  </si>
  <si>
    <t>09</t>
  </si>
  <si>
    <t>Block Patron</t>
  </si>
  <si>
    <t>01</t>
  </si>
  <si>
    <t>SC Status</t>
  </si>
  <si>
    <t>ACS Status Response</t>
  </si>
  <si>
    <t>Login</t>
  </si>
  <si>
    <t>Login Response</t>
  </si>
  <si>
    <t>Patron Information Response</t>
  </si>
  <si>
    <t>End Patron Session</t>
  </si>
  <si>
    <t>End Session Response</t>
  </si>
  <si>
    <t>Fee Paid</t>
  </si>
  <si>
    <t>Fee Paid Response</t>
  </si>
  <si>
    <t>Item Information</t>
  </si>
  <si>
    <t>Hold</t>
  </si>
  <si>
    <t>Hold Response</t>
  </si>
  <si>
    <t>Renew</t>
  </si>
  <si>
    <t>Renew Response</t>
  </si>
  <si>
    <t>Renew All</t>
  </si>
  <si>
    <t>Renew All Response</t>
  </si>
  <si>
    <t>*</t>
  </si>
  <si>
    <t>Checkout Request</t>
  </si>
  <si>
    <t>language</t>
  </si>
  <si>
    <t>transaction date</t>
  </si>
  <si>
    <t>institution id</t>
  </si>
  <si>
    <t>patron identifier</t>
  </si>
  <si>
    <t>terminal password</t>
  </si>
  <si>
    <t>patron password</t>
  </si>
  <si>
    <t>message id</t>
  </si>
  <si>
    <t>personal name</t>
  </si>
  <si>
    <t>valid patron</t>
  </si>
  <si>
    <t>valid patron password</t>
  </si>
  <si>
    <t>currency type</t>
  </si>
  <si>
    <t>fee amount</t>
  </si>
  <si>
    <t>screen message</t>
  </si>
  <si>
    <t>print line</t>
  </si>
  <si>
    <t>SC renewal policy</t>
  </si>
  <si>
    <t>no block</t>
  </si>
  <si>
    <t>nb due date</t>
  </si>
  <si>
    <t>item identifier</t>
  </si>
  <si>
    <t>item properties</t>
  </si>
  <si>
    <t>fee acknowledge</t>
  </si>
  <si>
    <t>cancel</t>
  </si>
  <si>
    <t>specify according to standard</t>
  </si>
  <si>
    <t>ok</t>
  </si>
  <si>
    <t>renewal ok</t>
  </si>
  <si>
    <t>magnetic media</t>
  </si>
  <si>
    <t>desensitize</t>
  </si>
  <si>
    <t>titel identifier</t>
  </si>
  <si>
    <t>due date</t>
  </si>
  <si>
    <t>fee type</t>
  </si>
  <si>
    <t>security inhibit</t>
  </si>
  <si>
    <t>media type</t>
  </si>
  <si>
    <t>transaction id</t>
  </si>
  <si>
    <t>return date</t>
  </si>
  <si>
    <t>current location</t>
  </si>
  <si>
    <t>resensitize</t>
  </si>
  <si>
    <t>alert</t>
  </si>
  <si>
    <t>sort bin</t>
  </si>
  <si>
    <t>card retained</t>
  </si>
  <si>
    <t>blocked card msg</t>
  </si>
  <si>
    <t>max print width</t>
  </si>
  <si>
    <t>protocol version</t>
  </si>
  <si>
    <t>the last sent message on the connection is resent</t>
  </si>
  <si>
    <t>UID algorithm</t>
  </si>
  <si>
    <t>PWD algorithm</t>
  </si>
  <si>
    <t>login password</t>
  </si>
  <si>
    <t>location code</t>
  </si>
  <si>
    <t>Patron Information</t>
  </si>
  <si>
    <t>summary</t>
  </si>
  <si>
    <t>start item</t>
  </si>
  <si>
    <t>end item</t>
  </si>
  <si>
    <t>payment type</t>
  </si>
  <si>
    <t>fee identifier</t>
  </si>
  <si>
    <t>terminal passwords</t>
  </si>
  <si>
    <t>hold mode</t>
  </si>
  <si>
    <t>expiration date</t>
  </si>
  <si>
    <t>pickup location</t>
  </si>
  <si>
    <t>hold type</t>
  </si>
  <si>
    <t>title identifier</t>
  </si>
  <si>
    <t>fee acknowledged</t>
  </si>
  <si>
    <t>third party allowes</t>
  </si>
  <si>
    <t>on-line status</t>
  </si>
  <si>
    <t>checkin ok</t>
  </si>
  <si>
    <t>checkout ok</t>
  </si>
  <si>
    <t>ACS renewal policy</t>
  </si>
  <si>
    <t>status update ok</t>
  </si>
  <si>
    <t>off-line ok</t>
  </si>
  <si>
    <t>timeout period</t>
  </si>
  <si>
    <t>retries allowed</t>
  </si>
  <si>
    <t>date/time sync</t>
  </si>
  <si>
    <t>library name</t>
  </si>
  <si>
    <t>supported messages</t>
  </si>
  <si>
    <t>terminal location</t>
  </si>
  <si>
    <t>hold items count</t>
  </si>
  <si>
    <t>overdue items count</t>
  </si>
  <si>
    <t>charged items count</t>
  </si>
  <si>
    <t>fine items count</t>
  </si>
  <si>
    <t>recall items count</t>
  </si>
  <si>
    <t>hold items limit</t>
  </si>
  <si>
    <t>charged items limit</t>
  </si>
  <si>
    <t>fee limit</t>
  </si>
  <si>
    <t>changed items</t>
  </si>
  <si>
    <t>unavailable hold items</t>
  </si>
  <si>
    <t>unavailable hold count</t>
  </si>
  <si>
    <t>home address</t>
  </si>
  <si>
    <t>e-mail address</t>
  </si>
  <si>
    <t>home phone number</t>
  </si>
  <si>
    <t>end session</t>
  </si>
  <si>
    <t>payment accepted</t>
  </si>
  <si>
    <t>circulation status</t>
  </si>
  <si>
    <t>security marker</t>
  </si>
  <si>
    <t>hold queue length</t>
  </si>
  <si>
    <t>owner</t>
  </si>
  <si>
    <t>feeamount</t>
  </si>
  <si>
    <t>permanent location</t>
  </si>
  <si>
    <t>item properties ok</t>
  </si>
  <si>
    <t>patron status</t>
  </si>
  <si>
    <t>available</t>
  </si>
  <si>
    <t>queue position</t>
  </si>
  <si>
    <t>renewed count</t>
  </si>
  <si>
    <t>unrenewed count</t>
  </si>
  <si>
    <t>renewed items</t>
  </si>
  <si>
    <t>unrenewed items</t>
  </si>
  <si>
    <t>AO</t>
  </si>
  <si>
    <t>AA</t>
  </si>
  <si>
    <t>AC</t>
  </si>
  <si>
    <t>AD</t>
  </si>
  <si>
    <t>AB</t>
  </si>
  <si>
    <t>CH</t>
  </si>
  <si>
    <t>BO</t>
  </si>
  <si>
    <t>BI</t>
  </si>
  <si>
    <t>AP</t>
  </si>
  <si>
    <t>AL</t>
  </si>
  <si>
    <t>CN</t>
  </si>
  <si>
    <t>CO</t>
  </si>
  <si>
    <t>CP</t>
  </si>
  <si>
    <t>BP</t>
  </si>
  <si>
    <t>BQ</t>
  </si>
  <si>
    <t>BV</t>
  </si>
  <si>
    <t>CG</t>
  </si>
  <si>
    <t>BK</t>
  </si>
  <si>
    <t>BW</t>
  </si>
  <si>
    <t>BS</t>
  </si>
  <si>
    <t>BY</t>
  </si>
  <si>
    <t>AJ</t>
  </si>
  <si>
    <t>AE</t>
  </si>
  <si>
    <t>BL</t>
  </si>
  <si>
    <t>CQ</t>
  </si>
  <si>
    <t>BH</t>
  </si>
  <si>
    <t>AF</t>
  </si>
  <si>
    <t>AG</t>
  </si>
  <si>
    <t>AH</t>
  </si>
  <si>
    <t>BT</t>
  </si>
  <si>
    <t>CI</t>
  </si>
  <si>
    <t>CK</t>
  </si>
  <si>
    <t>AQ</t>
  </si>
  <si>
    <t>CL</t>
  </si>
  <si>
    <t>AM</t>
  </si>
  <si>
    <t>BX</t>
  </si>
  <si>
    <t>AN</t>
  </si>
  <si>
    <t>BZ</t>
  </si>
  <si>
    <t>CA</t>
  </si>
  <si>
    <t>CB</t>
  </si>
  <si>
    <t>CC</t>
  </si>
  <si>
    <t>AS</t>
  </si>
  <si>
    <t>AT</t>
  </si>
  <si>
    <t>AU</t>
  </si>
  <si>
    <t>AV</t>
  </si>
  <si>
    <t>BU</t>
  </si>
  <si>
    <t>CD</t>
  </si>
  <si>
    <t>DB</t>
  </si>
  <si>
    <t>BE</t>
  </si>
  <si>
    <t>BF</t>
  </si>
  <si>
    <t>CF</t>
  </si>
  <si>
    <t>CJ</t>
  </si>
  <si>
    <t>CM</t>
  </si>
  <si>
    <t>BG</t>
  </si>
  <si>
    <t>recall date</t>
  </si>
  <si>
    <t>hold pickup date</t>
  </si>
  <si>
    <t>BR</t>
  </si>
  <si>
    <t>BM</t>
  </si>
  <si>
    <t>BN</t>
  </si>
  <si>
    <t>Contents of this field is ignored by Dantek  Library, i.e. the SC cannot control the language used for print and screen messages.</t>
  </si>
  <si>
    <t>Field</t>
  </si>
  <si>
    <t>Description</t>
  </si>
  <si>
    <t>Request</t>
  </si>
  <si>
    <t>Contains transaction date and time. Is specified in local time. I.e. the ZZZZ part of the transaction date contain all blanks.</t>
  </si>
  <si>
    <t>Must contain transaction date and time. Must be specified in local time. I.e. the ZZZZ part of the transaction date must contain all blanks.</t>
  </si>
  <si>
    <t>Examples</t>
  </si>
  <si>
    <t xml:space="preserve">Must contain the International Standard Identifier for Libraries and Related Organisations (ISIL) as a sequence of up to 16 digits and characters (A-Z, 0-9, slash, minus and colon). </t>
  </si>
  <si>
    <t>see examples above</t>
  </si>
  <si>
    <t>Must contain the Patrons password (typically a 4 digit pin code)</t>
  </si>
  <si>
    <t>Id</t>
  </si>
  <si>
    <t>Not used. Information on patron fees may be fetched using the Patron Information messages.</t>
  </si>
  <si>
    <t>See field description</t>
  </si>
  <si>
    <t>Contains value from item identifier specified in the request</t>
  </si>
  <si>
    <t>Contains identification of the bibliographic record, see also field definition</t>
  </si>
  <si>
    <t xml:space="preserve">"98301234" </t>
  </si>
  <si>
    <t>"4934781967"</t>
  </si>
  <si>
    <t>"93558840-3984-11e4-916c-0800200c9a66"</t>
  </si>
  <si>
    <t xml:space="preserve">Must contain the due date reported to the Parton in when doing a checkout in off-line mode. Must be specified in local time. I.e. the ZZZZ part of the nb due date must contain all blanks.  </t>
  </si>
  <si>
    <t xml:space="preserve">Contains "Y" if when patron already has material checkout - but does not renew the material. Otherwise "N". </t>
  </si>
  <si>
    <t xml:space="preserve">Must contain the return date. Must be specified in local time. I.e. the ZZZZ part of the return date must contain all blanks.  </t>
  </si>
  <si>
    <t>Contains a "Y" if alarm should the activated. Otherwise "N".</t>
  </si>
  <si>
    <t>Contains a "Y" if alarm should be deactivated. Otherwise "N".</t>
  </si>
  <si>
    <t>Identify the library the patron is associated with.  See also field description.</t>
  </si>
  <si>
    <t>Only filled out when Response.ok = "N". Contains a textual  explanation as to why a checkout could not be completed. See also fields description.</t>
  </si>
  <si>
    <t>Must be set to "2.00"</t>
  </si>
  <si>
    <t>status code</t>
  </si>
  <si>
    <t>"1" - SC printer is out of paper</t>
  </si>
  <si>
    <t xml:space="preserve">Always contains "Y". </t>
  </si>
  <si>
    <t>Contains current date and time. Is specified in local time. I.e. the ZZZZ part of the current date contains all blanks.</t>
  </si>
  <si>
    <t>Always contains "2.00".</t>
  </si>
  <si>
    <t>login user id</t>
  </si>
  <si>
    <t>Must contain the users password (or pin code)</t>
  </si>
  <si>
    <t>Contains "1" if logon was successful. Contains "0" if logon was not successful.</t>
  </si>
  <si>
    <t>Contains the name associated with the institution id.</t>
  </si>
  <si>
    <t>Must be set to "009"</t>
  </si>
  <si>
    <t xml:space="preserve">Patrons full name </t>
  </si>
  <si>
    <t>"20140816¤¤¤¤142543" - specifies a transaction date 16. august 2014  and local time 14 hours, 25 minutes and 43 seconds.</t>
  </si>
  <si>
    <t>Contains count of patrons overdue items, zero prefixed. I.e. the number of materials that should have been returned by the patron.</t>
  </si>
  <si>
    <t>Contains count of patrons fine items, zero prefixed. I.e. the number of unpaid fines for overdue items.</t>
  </si>
  <si>
    <t>Contains count of patrons recall items, zero prefixed. I.e. the number of recalled materials.</t>
  </si>
  <si>
    <t>Contains count of patrons hold items, zero prefixed. I.e. the number of reserved materials that are available.</t>
  </si>
  <si>
    <t>Contains count of patrons unavailable hold items, zero prefixed. I.e. the number of reserved materials that are not currently available.</t>
  </si>
  <si>
    <t>Contains patrons maximum count reservations</t>
  </si>
  <si>
    <t>overdue items limit</t>
  </si>
  <si>
    <t>Contains patrons maximum count of overdue materials</t>
  </si>
  <si>
    <t>Zero or more instances of this field is included if position 0 in the request.summary field is "Y". See field description for actual content.</t>
  </si>
  <si>
    <t>hold items</t>
  </si>
  <si>
    <t>overdue items</t>
  </si>
  <si>
    <t>Zero or more instances of this field is included if position 1 in the request.summary field is "Y". See field description for actual content.</t>
  </si>
  <si>
    <t>Zero or more instances of this field is included if position 2 in the request.summary field is "Y". See field description for actual content.</t>
  </si>
  <si>
    <t>Zero or more instances of this field is included if position 3 in the request.summary field is "Y". See field description for actual content.</t>
  </si>
  <si>
    <t>Zero or more instances of this field is included if position 4 in the request.summary field is "Y". See field description for actual content.</t>
  </si>
  <si>
    <t>Zero or more instances of this field is included if position 5 in the request.summary field is "Y". See field description for actual content.</t>
  </si>
  <si>
    <t>charged items</t>
  </si>
  <si>
    <t>fine items</t>
  </si>
  <si>
    <t>recall items</t>
  </si>
  <si>
    <t>Contains "DKK".</t>
  </si>
  <si>
    <t>Contains the current fee amount associated with the patron. The format: &lt;integer part&gt;.&lt;1/100 part&gt;. For example "10.50" and "5.00".</t>
  </si>
  <si>
    <t>Contains the current fee maximum limit associated with the patron. The format: &lt;integer part&gt;.&lt;1/100 part&gt;. For example "100.00" and "50.00".</t>
  </si>
  <si>
    <t>BD</t>
  </si>
  <si>
    <t xml:space="preserve">Contains the patrons e-mail address. </t>
  </si>
  <si>
    <t>"patron@dantek.dk"</t>
  </si>
  <si>
    <t>"86803099"</t>
  </si>
  <si>
    <t>"20140920-1013"</t>
  </si>
  <si>
    <t>Must be set to "DKK"</t>
  </si>
  <si>
    <t>Must be set to "01"</t>
  </si>
  <si>
    <t>"03" - Material is available for loan.</t>
  </si>
  <si>
    <t>Contains "00".  Field is not supported.</t>
  </si>
  <si>
    <t>Contains "01".  Field is not supported.</t>
  </si>
  <si>
    <t>see examples in patron identifier request field.</t>
  </si>
  <si>
    <t>Always contain "YYYYYYYYYYYNNYYY", as all SIP2 version 2.0 messages are supported, except Item Status Update and Patron Enable message.</t>
  </si>
  <si>
    <t>Set to one of:
"+" - Add a reservation
"-" - remove a reservation
"*" - modify a reservation</t>
  </si>
  <si>
    <t>"20140816¤¤¤¤142543" - specifies a expiration date as 16. august 2014  and local time 14 hours, 25 minutes and 43 seconds.</t>
  </si>
  <si>
    <t>"20140816¤¤¤¤142543" - specifies a current date as 16. august 2014  and local time 14 hours, 25 minutes and 43 seconds. SC should synchronize its timers to this date and time.</t>
  </si>
  <si>
    <t>"20140816¤¤¤¤235959" - specifies a expiration date as 16. august 2014  and local time 23 hours, 59 minutes and 59 seconds.</t>
  </si>
  <si>
    <t>Contains the assigned expiration date and time. Is specified in local time. I.e. the ZZZZ part of the current date contains all blanks. The time part is always set to "235959".</t>
  </si>
  <si>
    <t>"DK-785116" - Vodskov Bibliotek</t>
  </si>
  <si>
    <t>Contains "Y" if the material is currently available at the specified pickup location. Otherwise "N".</t>
  </si>
  <si>
    <t>Must be set when the no block field is set to "Y", otherwise contents is ignored. See field description regarding formatting.</t>
  </si>
  <si>
    <t>Only filled out when Response.ok = "N". Contains a textual  explanation as to why a renew could not be completed. See also fields description.</t>
  </si>
  <si>
    <t xml:space="preserve">Contains count of materials that  was renewed.  Zero prefixed. E.g. "0002" </t>
  </si>
  <si>
    <t xml:space="preserve">Contains count of materials that  was NOT renewed.  Zero prefixed. E.g. "0004" </t>
  </si>
  <si>
    <t>"Søren Frichs Vej 39%8000%Aarhrus C%Danmark"</t>
  </si>
  <si>
    <t>Establishing connection:</t>
  </si>
  <si>
    <t>SC must send a Login message (93) specifying the login name and login passwords assigned to the SC.</t>
  </si>
  <si>
    <t xml:space="preserve">SC must send a SC Status message (99) </t>
  </si>
  <si>
    <t>n</t>
  </si>
  <si>
    <t>SC sends any request message</t>
  </si>
  <si>
    <t>Patron</t>
  </si>
  <si>
    <t>Circulation</t>
  </si>
  <si>
    <t>System</t>
  </si>
  <si>
    <t>Items</t>
  </si>
  <si>
    <t>Not supported</t>
  </si>
  <si>
    <t>Fee</t>
  </si>
  <si>
    <t>Response</t>
  </si>
  <si>
    <t>Contains the minimum timeout to use before aborting a transaction. Specify in 1/10 second. Prefixed with 0's. Typical value "600" which corresponds to 60 seconds.</t>
  </si>
  <si>
    <t>General notes on error handling:</t>
  </si>
  <si>
    <t>Introduction</t>
  </si>
  <si>
    <t>The SC must produce requests that looks like this:</t>
  </si>
  <si>
    <t>&lt;/sip&gt;</t>
  </si>
  <si>
    <t>&lt;sip login="terminal identifier" password="Secret" &gt;</t>
  </si>
  <si>
    <t>&lt;request&gt;990 402.00&lt;/request&gt;</t>
  </si>
  <si>
    <t>&lt;sip&gt;</t>
  </si>
  <si>
    <t>&lt;error&gt;description of the error&lt;/error&gt;</t>
  </si>
  <si>
    <t>&lt;response&gt;98YYYYYY00500520130306    1613561.00AODK-400150|AMHorsens Bibliotek|BXYYYYYYYYYYYNNYYY|&lt;/response&gt;</t>
  </si>
  <si>
    <r>
      <t xml:space="preserve">Request ASC Resend - </t>
    </r>
    <r>
      <rPr>
        <b/>
        <i/>
        <sz val="13"/>
        <color theme="3"/>
        <rFont val="Calibri"/>
        <family val="2"/>
        <scheme val="minor"/>
      </rPr>
      <t>NOT SUPPORTED</t>
    </r>
  </si>
  <si>
    <t>re-transmit last message - NOT SUPPORTED</t>
  </si>
  <si>
    <r>
      <t xml:space="preserve">Patron Enable - </t>
    </r>
    <r>
      <rPr>
        <b/>
        <i/>
        <sz val="13"/>
        <color theme="3"/>
        <rFont val="Calibri"/>
        <family val="2"/>
        <scheme val="minor"/>
      </rPr>
      <t>NOT SUPPORTED</t>
    </r>
  </si>
  <si>
    <r>
      <t xml:space="preserve">Patron Enable Response - </t>
    </r>
    <r>
      <rPr>
        <b/>
        <i/>
        <sz val="13"/>
        <color theme="3"/>
        <rFont val="Calibri"/>
        <family val="2"/>
        <scheme val="minor"/>
      </rPr>
      <t>NOT SUPPORTED</t>
    </r>
  </si>
  <si>
    <r>
      <t xml:space="preserve">Request SC Resend - </t>
    </r>
    <r>
      <rPr>
        <b/>
        <i/>
        <sz val="13"/>
        <color theme="3"/>
        <rFont val="Calibri"/>
        <family val="2"/>
        <scheme val="minor"/>
      </rPr>
      <t>NOT SUPPORTED</t>
    </r>
  </si>
  <si>
    <t>any message</t>
  </si>
  <si>
    <t>Identification of Material to checkout. See field description.</t>
  </si>
  <si>
    <t>A name identifying the library the terminal is associated with.</t>
  </si>
  <si>
    <t>FieldName</t>
  </si>
  <si>
    <t>Format</t>
  </si>
  <si>
    <t>FieldID</t>
  </si>
  <si>
    <t>1-char</t>
  </si>
  <si>
    <t>Pattern</t>
  </si>
  <si>
    <t>Y|N</t>
  </si>
  <si>
    <t>variable</t>
  </si>
  <si>
    <t>4-char</t>
  </si>
  <si>
    <t>0000-9999</t>
  </si>
  <si>
    <t>2-char</t>
  </si>
  <si>
    <t>enum</t>
  </si>
  <si>
    <t>3-char</t>
  </si>
  <si>
    <t>18-char</t>
  </si>
  <si>
    <t>YYYYMMDDZZZZHHMMSS</t>
  </si>
  <si>
    <t>Y|N|U</t>
  </si>
  <si>
    <t>+|-|*</t>
  </si>
  <si>
    <t>000-999</t>
  </si>
  <si>
    <t>0|1</t>
  </si>
  <si>
    <t>14-char</t>
  </si>
  <si>
    <t>Y|N-array</t>
  </si>
  <si>
    <t>10-char</t>
  </si>
  <si>
    <t>???</t>
  </si>
  <si>
    <t>Item Information Response</t>
  </si>
  <si>
    <t>Always contains "009" the ASC currently only produces print and screen messages in Danish.</t>
  </si>
  <si>
    <t>Contains due date associated with performing a check-in of the Material. Empty when response.ok = "N". See field description for formatting.</t>
  </si>
  <si>
    <t>Check-in Request</t>
  </si>
  <si>
    <t>Specify date and time for check-in at the SC. See field description regarding formatting.</t>
  </si>
  <si>
    <t>Identification of Material to check-in. See field description.</t>
  </si>
  <si>
    <t>Check-in Response</t>
  </si>
  <si>
    <t>check-in ok</t>
  </si>
  <si>
    <t>Must be set to "0" - i.e. the login user id field is not encrypted.</t>
  </si>
  <si>
    <t>Must be set to "0" - i.e. the password field is not encrypted.</t>
  </si>
  <si>
    <t>Contains "Y" if the request fields contains a valid combination of values. Otherwise it is "N".</t>
  </si>
  <si>
    <t>Contains the expiration date assigned to the reservation. May be different from the date specified in the request.expiration date. See also field description.</t>
  </si>
  <si>
    <t>Contains "Y" if the patron had the material checked out. Contain "N" if the patron did not have the material checked out.</t>
  </si>
  <si>
    <t>Contains an  instance of this field for each renewed material. See field description for formatting details.</t>
  </si>
  <si>
    <t>Contains an  instance of this field for each not renewed material. See field description for formatting details.</t>
  </si>
  <si>
    <t>In the examples below, a "¤" represents a space " " character code $20.</t>
  </si>
  <si>
    <t>Must contain Material identifier associated with the material - i.e. the code scanned from the bar-code or RFID tag.</t>
  </si>
  <si>
    <t>Contains Material identifier associated with the material - i.e. the code that can be scanned from the bar-code or RFID tag.</t>
  </si>
  <si>
    <t>"Marco effekten%Adler-Olsen, Jussi%a%xa" - Title is "Marco effekten", author is "Jussi Adler-Olsen", GMB er "a" which is a text and SMB is "xa" which is micro form.</t>
  </si>
  <si>
    <t>"20140920¤¤¤¤142543" - specifies a due date 20. September 2014  and local time 14 hours, 25 minutes and 43 seconds.</t>
  </si>
  <si>
    <t>"4934781967%20140916%Marco effekten%Adler-Olsen, Jussi%a%xa" - material number is "4934781967", due date is 16. September 2014, Title is "Marco effekten", author is "Jussi Adler-Olsen", GMB er "a" which is a text and SMB is "xa" which is micro form.</t>
  </si>
  <si>
    <t>Must contain the  ISIL number of the library where the patron would like to pickup the material.</t>
  </si>
  <si>
    <t>"4934781967%20140925%Marco effekten%Adler-Olsen, Jussi%a%xa" - material number is "4934781967", recall date is 25. September 2014, Title is "Marco effekten", author is "Jussi Adler-Olsen", GMB er "a" which is a text and SMB is "xa" which is micro form.</t>
  </si>
  <si>
    <t>"4934781967%20140925%Marco effekten%Adler-Olsen, Jussi%a%xa" - material number is "4934781967", due date is 25. September 2014, Title is "Marco effekten", author is "Jussi Adler-Olsen", GMB er "a" which is a text and SMB is "xa" which is micro form.</t>
  </si>
  <si>
    <t xml:space="preserve">Screen messages are created using a common format [&lt;message id&gt;] &lt;message text&gt;. The message id uniquely identifies the purpose of the screen message, allowing the SC act accordingly. The complete list of message id's will expand over time. </t>
  </si>
  <si>
    <t>"[14] material cannot be checked out to current loaner, use renew"</t>
  </si>
  <si>
    <t>Contains an identification of the material on the format. &lt;Record Number&gt;. Record Number is the materials FAUST-number, formatted without any whitespaces.</t>
  </si>
  <si>
    <t>"29705119%%20141015%Marco effekten%Adler-Olsen, Jussi%a%xa" - Bibliographic identifier is "29705119", item identifier is not specified, interest date is 15. October 2014, Title is "Marco effekten", author is "Jussi Adler-Olsen", GMB er "a" which is a text and SMB is "xa" which is micro form.</t>
  </si>
  <si>
    <t>&lt;last page&gt;</t>
  </si>
  <si>
    <t>https transport</t>
  </si>
  <si>
    <t>SIP2 Messages</t>
  </si>
  <si>
    <t>Address for communicating with the server</t>
  </si>
  <si>
    <t>As seen in http://biblstandard.dk/rfid/dk/rfid_sip2_over_https.htm messages should be send with xml headers and content type.</t>
  </si>
  <si>
    <t>Credentials to use in the testing phase:</t>
  </si>
  <si>
    <t>password:          password</t>
  </si>
  <si>
    <t>Contains "1" if checkout was completed. Otherwise "0".</t>
  </si>
  <si>
    <t>Contains "1" if check-in was completed. Otherwise "0".</t>
  </si>
  <si>
    <t>Contains "1" if the create, update or delete reservation was completed. Otherwise "0".</t>
  </si>
  <si>
    <t>Contains "1" if  renew was completed. Otherwise "0".</t>
  </si>
  <si>
    <t>"Y" - SC should activate alarm functionality.
"N" - SC should not change alarm setting.</t>
  </si>
  <si>
    <t>Contains "Y" if check-in was not completed or a sorting instruction is specified. Otherwise "N".</t>
  </si>
  <si>
    <t>Contains "1" if  renew was successful. Otherwise "0".</t>
  </si>
  <si>
    <t>"YYYYYYYYYYYYYY"</t>
  </si>
  <si>
    <t>"29705119%%7913%20140925%DK-786005 - Bogbussen Hjørring kommune%Marco effekten%Adler-Olsen, Jussi%a%xa" - Bibliographic identifier is "29705119", item identifier is not specified, pickup id is 7913, pickup date is 25. September 2014, pickup location is DK-786005 - Bog bussen hjørring kommune, Title is "Marco effekten", author is "Jussi Adler-Olsen", GMB er "a" which is a text and SMB is "xa" which is micro form.</t>
  </si>
  <si>
    <t>"DK-785116 - Vodskov Bibliotek"</t>
  </si>
  <si>
    <t>Contains the  ISIL number of the library where the patron must pickup the material and the spoken name of the pickup location.</t>
  </si>
  <si>
    <t xml:space="preserve">Contains the International Standard Identifier for Libraries and Related Organisations (ISIL) as a sequence of up to 16 digits and characters (A-Z, 0-9, slash, minus and colon) and the spoken name og  the institution. </t>
  </si>
  <si>
    <t>"4934781967%20140916%Marco effekten%Adler-Olsen, Jussi%a%xa%sk" - material number is "4934781967", return date is 16. September 2014,  Title is "Marco effekten", author is "Jussi Adler-Olsen", GMB er "a" which is a text and SMB is "xa" which is micro form.</t>
  </si>
  <si>
    <r>
      <t xml:space="preserve">Not used, see description in </t>
    </r>
    <r>
      <rPr>
        <i/>
        <sz val="9"/>
        <color rgb="FFFF0000"/>
        <rFont val="Calibri"/>
        <family val="2"/>
        <scheme val="minor"/>
      </rPr>
      <t>fee amount</t>
    </r>
    <r>
      <rPr>
        <sz val="9"/>
        <color rgb="FFFF0000"/>
        <rFont val="Calibri"/>
        <family val="2"/>
        <scheme val="minor"/>
      </rPr>
      <t xml:space="preserve"> field.</t>
    </r>
  </si>
  <si>
    <t>Must be set to "00"</t>
  </si>
  <si>
    <t>Must contain the paid fee amount.  The format must be: &lt;integer part&gt;.&lt;1/100 part&gt;. For example "10.50" and "5.00".</t>
  </si>
  <si>
    <t>4934781967%1%20140916%25,00%Marco effekten%Adler-Olsen, Jussi%a%xa%sk - materialnumer is "4934781967", charge date is 16. September 2014, fine amount is 25,00 dkr, Title is "Marco effekten", author is "Jussi Adler-Olsen", GMB is "a" which is a text and SMB is "xa" which is micro form.</t>
  </si>
  <si>
    <t>"Y" - SC should deactivate alarm functionality.
"N" - SC should not change alarm setting.</t>
  </si>
  <si>
    <t>Fee identifier</t>
  </si>
  <si>
    <t>"1337"</t>
  </si>
  <si>
    <t>birth date</t>
  </si>
  <si>
    <t>PB</t>
  </si>
  <si>
    <t>8-char</t>
  </si>
  <si>
    <t>Date of birth in the format YYYYMMDD, if the patron is a person loaner with a social security number registered as a loaner identifier/card. Otherwise the birth date is not known and the field will not be present.</t>
  </si>
  <si>
    <t>"CF0"</t>
  </si>
  <si>
    <t>Contains information's about possible reservations for the material. The fields is always present and will just contain a zero if no reservations exists.</t>
  </si>
  <si>
    <t>YYYYMMDD</t>
  </si>
  <si>
    <t>Contains information on the materials current circulation status. I.e. one of the following values:
01 Other, i.e. damaged or discarded
02 On order, i.e. some kind of order (bestilling) has been created for the item/material.
03 Available, i.e. is available for loan
04 Charged, i.e. lend out
05 Charged not to be recalled, i.e. lend out, but not to be recalled - we currently do NOT return this status
06 In process, we currently do NOT return this status
07 Recalled, i.e. is currently lend out and should have been returned (return date exceeded)
08 Waiting on hold shelf, i.e. is reserved and cannot be loaned
09 Waiting to be reshelved, we currently do NOT return this status
10 In transit between library locations, i.e. is being transported one way or the other
11 Claimed returned, i.e. missing, but loaner claims to have returned the item - we currently do NOT return this status
12 Lost, i.e. is currently not available and is not expected to become available
13 Missing, i.e. is currently not available and is expected to become available - we currently do NOT return this status</t>
  </si>
  <si>
    <t>This document contains a description of how Cicero LMS implements SIP2 - this is the description of the Cicero LMS SIP2 Profile. The Cicero LMS SIP2 profile is based on the 3M SIP2 specification - available at: http://multimedia.3m.com/mws/mediawebserver?mwsId=SSSSSu7zK1fslxtUm8_9m82Uev7qe1%207zHvTSevTSeSSSSSS--.
You will need to have access to the 3M SIP2 specification to create and interpret the messages.</t>
  </si>
  <si>
    <t>The description is partitioned into four parts:
1. "General" section - The general information (which You are reading now)
2. "https" section - Description of how to communicate with Cicero LMS using a https wrapper
3. "Messages" section - Description of the SIP2 request and reply messages (or telegrams). SC must produce and send request messages in accordance with this specification and Cicero LMS will send reply messages in accordance with this specification.
4. "Fields" section - Description of and examples of the format and contents of message fields that are used in the messages sheet.</t>
  </si>
  <si>
    <t>Unknown or not supported request messages sent by the SC will be ignore by Cicero LMS</t>
  </si>
  <si>
    <t>Unknown or not supported variable length fields sent by the SC will be ignored by Cicero LMS.</t>
  </si>
  <si>
    <t xml:space="preserve">Cicero LMS does not support using sequences numbers and checksums </t>
  </si>
  <si>
    <t>Cicero LMS will respond with a Login Response message (94)</t>
  </si>
  <si>
    <t>Cicero LMS will respond with a ASC Status message (98)</t>
  </si>
  <si>
    <t>Cicero LMS requires secured communication between SC and ASC - as this traffic will be over the Internet.</t>
  </si>
  <si>
    <t>Cicero LMS secures communication between SC and ASC in accordance with the Danish guideline for SIP2 over https available at: http://biblstandard.dk/rfid/dk/rfid_sip2_over_https.htm</t>
  </si>
  <si>
    <t>Where both login and password is setup in Cicero LMS and shared.</t>
  </si>
  <si>
    <t>The ACS (Cicero LMS) will produce replies that look like this</t>
  </si>
  <si>
    <t>The ACS (Cicero LMS) may produce replies that look like this in case of an error:</t>
  </si>
  <si>
    <t>Not used by Cicero LMS.</t>
  </si>
  <si>
    <t>Contains "Y" when institution id and patron identifier specified in the request constitutes a valid Cicero LMS user. Otherwise "N".</t>
  </si>
  <si>
    <t>Contains "Y" when institution id, patron identifier and patron password specified in the request constitutes a valid user and password in Cicero LMS . Otherwise "N".</t>
  </si>
  <si>
    <t>Not used by Cicero LMS</t>
  </si>
  <si>
    <t>Must be set to "N" - Cicero LMS does not support using Checkout to do renewals. To do renewals use the Renew and Renew All messages.</t>
  </si>
  <si>
    <t>Set to "Y" to inform Cicero LMS that the checkout has been performed, and cannot be rejected. Otherwise set to "N".</t>
  </si>
  <si>
    <t>Not supported by Cicero LMS.</t>
  </si>
  <si>
    <t>Not supported by Cicero LMS. If specified it must be set to "N". To "cancel" a checkout, do a check-in.</t>
  </si>
  <si>
    <t>Contains "U", Cicero LMS does not identify magnetic materials</t>
  </si>
  <si>
    <t>Set to "Y" to inform Cicero LMS that the check-in has been performed, and cannot be rejected. Otherwise set to "N".</t>
  </si>
  <si>
    <t>Not supported by Cicero LMS. If specified it must be set to "N". To "cancel" a check-in, do a checkout.</t>
  </si>
  <si>
    <t>Contains string identifying the destination sorting bin. The bin is determined in Cicero LMS based on the sorting profile, reservations, permanent location and other information's.</t>
  </si>
  <si>
    <t xml:space="preserve">Must be set to "Y" if the patrons library card (or which ever was used) was retained by the SC, set to "N" if not. Cicero LMS will make this information available to an employee (librarian). </t>
  </si>
  <si>
    <t>Text string identifying the reason for the patron/card was blocked. Cicero LMS will make this message available to an employee (librarian).</t>
  </si>
  <si>
    <t>Not used by Cicero LMS. Value is ignored.</t>
  </si>
  <si>
    <t>Contains "Y" or "N" based on library policy. Cicero LMS supports both.</t>
  </si>
  <si>
    <t>Always contains "Y". Cicero LMS supports that SC may block patron status.</t>
  </si>
  <si>
    <t>Always contains "Y". Cicero LMS supports that SC operate in off-line.</t>
  </si>
  <si>
    <t>Always contains "999". Cicero LMS does not support resending a given transaction - or more precisely Cicero LMS will not detect or remove duplicate transaction.</t>
  </si>
  <si>
    <t>Not used by Cicero LMS. Must be setup on the SC.</t>
  </si>
  <si>
    <t>Must contain a "Y" in the position corresponding  to the requested detail information. The standard states that details may only be requested for one position at a time - Cicero LMS however supports returning more than one details  section - note however that each added details section will increase the response time - i.e. request only the details needed by the SC.
Position 0: Details on hold items 
Position 1: Details on overdue items
Position 2: Details on changed items
Position 3: Details on fine item
Position 4: Details on recall items
Position 5: Details on unavailable items
Position 6-9: not used, i.e. contents is ignored</t>
  </si>
  <si>
    <t>Always contains "009" the Cicero LMS currently only produces print and screen messages in Danish.</t>
  </si>
  <si>
    <t>Contains "Y" if the payment was registered in Cicero LMS. Contains "N" if the payment was not registered.</t>
  </si>
  <si>
    <t>Not used by Cicero LMS, see contents of item properties field</t>
  </si>
  <si>
    <t>Must be set to "2", i.e. Cicero LMS only supports reservation of any copy of title.</t>
  </si>
  <si>
    <t>Must be set to "N". Not supported by Cicero LMS</t>
  </si>
  <si>
    <t>Set to "Y" to inform Cicero LMS that the renew has been performed, and cannot be cancelled. Otherwise set to "N".</t>
  </si>
  <si>
    <t>Contains requested expiration date and time. Is specified in local time. I.e. the ZZZZ part of the current date contains all blanks. The time part is ignored by Cicero LMS.</t>
  </si>
  <si>
    <t>Contains the patrons mobile phone number, used by Cicero LMS to send notifications to the patron.</t>
  </si>
  <si>
    <t>Not used by Cicero LMS. The SC must generate its own print contents.</t>
  </si>
  <si>
    <t>Must be set to "0", "1" or "2" according to the SIP2 specification. Cicero LMS has no functionality associated with the different values.</t>
  </si>
  <si>
    <t>May contain any id assigned to the transaction by the SC. The value will be logged in Cicero LMS for auditing.</t>
  </si>
  <si>
    <t>Contains an id assigned Cicero LMS, that uniquely identifies the transaction</t>
  </si>
  <si>
    <t>This field is required in Cicero LMS. It contains an identifier to a fee which the patron whishes to pay.</t>
  </si>
  <si>
    <t>"CPR:0102030000" - Identifies a person the social security number 010203 - 0000.
"CVR:59082418" - Identifies the company Systematic library &amp; Learning A/S
"LN:AA1525" - identifies a patron with the local loaner number "AA1525".</t>
  </si>
  <si>
    <t>login:                   sip2</t>
  </si>
  <si>
    <t>Contains status according to standard. That is:
Position 00: deny charge
Position 01: deny renewal
Position 02: deny recall
Position 03: deny hold
Position 04: card lost
Position 05: too many materials charged
Position 06: too many materials overdue
Position 07: too many renewals
Position 08: too many claims of materials returned
Position 09: too many materials lost
Position 10: fine limit reached
Position 11: fee limit reached
Position 12: has overdue recalls
Position 13: has too many billed materials</t>
  </si>
  <si>
    <r>
      <t>Contains information about current loans. Some structure has been on the use of this field. The contents is as follows (elements are separated by "%"):
&lt;</t>
    </r>
    <r>
      <rPr>
        <b/>
        <sz val="9"/>
        <color theme="1"/>
        <rFont val="Calibri"/>
        <family val="2"/>
        <scheme val="minor"/>
      </rPr>
      <t>item identifier</t>
    </r>
    <r>
      <rPr>
        <sz val="9"/>
        <color theme="1"/>
        <rFont val="Calibri"/>
        <family val="2"/>
        <scheme val="minor"/>
      </rPr>
      <t>&gt; Material number
&lt;</t>
    </r>
    <r>
      <rPr>
        <b/>
        <sz val="9"/>
        <color theme="1"/>
        <rFont val="Calibri"/>
        <family val="2"/>
        <scheme val="minor"/>
      </rPr>
      <t>return date</t>
    </r>
    <r>
      <rPr>
        <sz val="9"/>
        <color theme="1"/>
        <rFont val="Calibri"/>
        <family val="2"/>
        <scheme val="minor"/>
      </rPr>
      <t>&gt; contains date charge was made. Format: YYYYMMDD.
&lt;</t>
    </r>
    <r>
      <rPr>
        <b/>
        <sz val="9"/>
        <color theme="1"/>
        <rFont val="Calibri"/>
        <family val="2"/>
        <scheme val="minor"/>
      </rPr>
      <t>material title</t>
    </r>
    <r>
      <rPr>
        <sz val="9"/>
        <color theme="1"/>
        <rFont val="Calibri"/>
        <family val="2"/>
        <scheme val="minor"/>
      </rPr>
      <t>&gt; Title of the material.
&lt;</t>
    </r>
    <r>
      <rPr>
        <b/>
        <sz val="9"/>
        <color theme="1"/>
        <rFont val="Calibri"/>
        <family val="2"/>
        <scheme val="minor"/>
      </rPr>
      <t>author</t>
    </r>
    <r>
      <rPr>
        <sz val="9"/>
        <color theme="1"/>
        <rFont val="Calibri"/>
        <family val="2"/>
        <scheme val="minor"/>
      </rPr>
      <t>&gt; Author of the material.
&lt;</t>
    </r>
    <r>
      <rPr>
        <b/>
        <sz val="9"/>
        <color theme="1"/>
        <rFont val="Calibri"/>
        <family val="2"/>
        <scheme val="minor"/>
      </rPr>
      <t>GMB</t>
    </r>
    <r>
      <rPr>
        <sz val="9"/>
        <color theme="1"/>
        <rFont val="Calibri"/>
        <family val="2"/>
        <scheme val="minor"/>
      </rPr>
      <t>&gt; contains general materialebetegnelse from danMARC2 field 009 subfield a.
&lt;</t>
    </r>
    <r>
      <rPr>
        <b/>
        <sz val="9"/>
        <color theme="1"/>
        <rFont val="Calibri"/>
        <family val="2"/>
        <scheme val="minor"/>
      </rPr>
      <t>SMB</t>
    </r>
    <r>
      <rPr>
        <sz val="9"/>
        <color theme="1"/>
        <rFont val="Calibri"/>
        <family val="2"/>
        <scheme val="minor"/>
      </rPr>
      <t>&gt; contains specific materialebetegnelse from danMARC2 field 009 subfield g.
&lt;</t>
    </r>
    <r>
      <rPr>
        <b/>
        <sz val="9"/>
        <color theme="1"/>
        <rFont val="Calibri"/>
        <family val="2"/>
        <scheme val="minor"/>
      </rPr>
      <t>dk5</t>
    </r>
    <r>
      <rPr>
        <sz val="9"/>
        <color theme="1"/>
        <rFont val="Calibri"/>
        <family val="2"/>
        <scheme val="minor"/>
      </rPr>
      <t>&gt; contains the dk5 coding of the item.</t>
    </r>
  </si>
  <si>
    <r>
      <t>Contains information about fine and material. Some structure has been on the use of this field. The contents is as follows (elements are separated by "%"): 
&lt;</t>
    </r>
    <r>
      <rPr>
        <b/>
        <sz val="9"/>
        <color theme="1"/>
        <rFont val="Calibri"/>
        <family val="2"/>
        <scheme val="minor"/>
      </rPr>
      <t>item identifier</t>
    </r>
    <r>
      <rPr>
        <sz val="9"/>
        <color theme="1"/>
        <rFont val="Calibri"/>
        <family val="2"/>
        <scheme val="minor"/>
      </rPr>
      <t>&gt; Material number
&lt;</t>
    </r>
    <r>
      <rPr>
        <b/>
        <sz val="9"/>
        <color theme="1"/>
        <rFont val="Calibri"/>
        <family val="2"/>
        <scheme val="minor"/>
      </rPr>
      <t>fine identififer</t>
    </r>
    <r>
      <rPr>
        <sz val="9"/>
        <color theme="1"/>
        <rFont val="Calibri"/>
        <family val="2"/>
        <scheme val="minor"/>
      </rPr>
      <t>&gt;
&lt;</t>
    </r>
    <r>
      <rPr>
        <b/>
        <sz val="9"/>
        <color theme="1"/>
        <rFont val="Calibri"/>
        <family val="2"/>
        <scheme val="minor"/>
      </rPr>
      <t>fine date</t>
    </r>
    <r>
      <rPr>
        <sz val="9"/>
        <color theme="1"/>
        <rFont val="Calibri"/>
        <family val="2"/>
        <scheme val="minor"/>
      </rPr>
      <t>&gt; contains date fine was made. Format: YYYYMMDD.
&lt;</t>
    </r>
    <r>
      <rPr>
        <b/>
        <sz val="9"/>
        <color theme="1"/>
        <rFont val="Calibri"/>
        <family val="2"/>
        <scheme val="minor"/>
      </rPr>
      <t>fine amount</t>
    </r>
    <r>
      <rPr>
        <sz val="9"/>
        <color theme="1"/>
        <rFont val="Calibri"/>
        <family val="2"/>
        <scheme val="minor"/>
      </rPr>
      <t>&gt;: contains fine amount
&lt;</t>
    </r>
    <r>
      <rPr>
        <b/>
        <sz val="9"/>
        <color theme="1"/>
        <rFont val="Calibri"/>
        <family val="2"/>
        <scheme val="minor"/>
      </rPr>
      <t>Material title</t>
    </r>
    <r>
      <rPr>
        <sz val="9"/>
        <color theme="1"/>
        <rFont val="Calibri"/>
        <family val="2"/>
        <scheme val="minor"/>
      </rPr>
      <t>&gt; Title of the material
&lt;</t>
    </r>
    <r>
      <rPr>
        <b/>
        <sz val="9"/>
        <color theme="1"/>
        <rFont val="Calibri"/>
        <family val="2"/>
        <scheme val="minor"/>
      </rPr>
      <t>Author</t>
    </r>
    <r>
      <rPr>
        <sz val="9"/>
        <color theme="1"/>
        <rFont val="Calibri"/>
        <family val="2"/>
        <scheme val="minor"/>
      </rPr>
      <t>&gt; Author of the material
&lt;</t>
    </r>
    <r>
      <rPr>
        <b/>
        <sz val="9"/>
        <color theme="1"/>
        <rFont val="Calibri"/>
        <family val="2"/>
        <scheme val="minor"/>
      </rPr>
      <t>GMB</t>
    </r>
    <r>
      <rPr>
        <sz val="9"/>
        <color theme="1"/>
        <rFont val="Calibri"/>
        <family val="2"/>
        <scheme val="minor"/>
      </rPr>
      <t>&gt; contains general materialebetegnelse from danMARC2 field 009 subfield a
&lt;</t>
    </r>
    <r>
      <rPr>
        <b/>
        <sz val="9"/>
        <color theme="1"/>
        <rFont val="Calibri"/>
        <family val="2"/>
        <scheme val="minor"/>
      </rPr>
      <t>SMB</t>
    </r>
    <r>
      <rPr>
        <sz val="9"/>
        <color theme="1"/>
        <rFont val="Calibri"/>
        <family val="2"/>
        <scheme val="minor"/>
      </rPr>
      <t>&gt; contains specific materialebetegnelse from danMARC2 field 009 subfield g
&lt;</t>
    </r>
    <r>
      <rPr>
        <b/>
        <sz val="9"/>
        <color theme="1"/>
        <rFont val="Calibri"/>
        <family val="2"/>
        <scheme val="minor"/>
      </rPr>
      <t>dk5</t>
    </r>
    <r>
      <rPr>
        <sz val="9"/>
        <color theme="1"/>
        <rFont val="Calibri"/>
        <family val="2"/>
        <scheme val="minor"/>
      </rPr>
      <t>&gt; contains the dk5 coding of the item</t>
    </r>
  </si>
  <si>
    <r>
      <t>Contains information about a hold material. Some structure has been on the use of this field. The contents is as follows (elements are separated by "%"): 
&lt;</t>
    </r>
    <r>
      <rPr>
        <b/>
        <sz val="9"/>
        <color theme="1"/>
        <rFont val="Calibri"/>
        <family val="2"/>
        <scheme val="minor"/>
      </rPr>
      <t>bibliographic identifier</t>
    </r>
    <r>
      <rPr>
        <sz val="9"/>
        <color theme="1"/>
        <rFont val="Calibri"/>
        <family val="2"/>
        <scheme val="minor"/>
      </rPr>
      <t>&gt; Bibliographic record id
&lt;</t>
    </r>
    <r>
      <rPr>
        <b/>
        <sz val="9"/>
        <color theme="1"/>
        <rFont val="Calibri"/>
        <family val="2"/>
        <scheme val="minor"/>
      </rPr>
      <t>item identifier</t>
    </r>
    <r>
      <rPr>
        <sz val="9"/>
        <color theme="1"/>
        <rFont val="Calibri"/>
        <family val="2"/>
        <scheme val="minor"/>
      </rPr>
      <t>&gt; Material number (typically empty)
&lt;</t>
    </r>
    <r>
      <rPr>
        <b/>
        <sz val="9"/>
        <color theme="1"/>
        <rFont val="Calibri"/>
        <family val="2"/>
        <scheme val="minor"/>
      </rPr>
      <t>pickup id</t>
    </r>
    <r>
      <rPr>
        <sz val="9"/>
        <color theme="1"/>
        <rFont val="Calibri"/>
        <family val="2"/>
        <scheme val="minor"/>
      </rPr>
      <t>&gt; identification of the pickup
&lt;</t>
    </r>
    <r>
      <rPr>
        <b/>
        <sz val="9"/>
        <color theme="1"/>
        <rFont val="Calibri"/>
        <family val="2"/>
        <scheme val="minor"/>
      </rPr>
      <t>pickup date</t>
    </r>
    <r>
      <rPr>
        <sz val="9"/>
        <color theme="1"/>
        <rFont val="Calibri"/>
        <family val="2"/>
        <scheme val="minor"/>
      </rPr>
      <t>&gt; Latest pickup date. Format: YYYYMMDD.
&lt;</t>
    </r>
    <r>
      <rPr>
        <b/>
        <sz val="9"/>
        <color theme="1"/>
        <rFont val="Calibri"/>
        <family val="2"/>
        <scheme val="minor"/>
      </rPr>
      <t>pickup location</t>
    </r>
    <r>
      <rPr>
        <sz val="9"/>
        <color theme="1"/>
        <rFont val="Calibri"/>
        <family val="2"/>
        <scheme val="minor"/>
      </rPr>
      <t>&gt; Pickup location institution id and name.
&lt;</t>
    </r>
    <r>
      <rPr>
        <b/>
        <sz val="9"/>
        <color theme="1"/>
        <rFont val="Calibri"/>
        <family val="2"/>
        <scheme val="minor"/>
      </rPr>
      <t>Material title</t>
    </r>
    <r>
      <rPr>
        <sz val="9"/>
        <color theme="1"/>
        <rFont val="Calibri"/>
        <family val="2"/>
        <scheme val="minor"/>
      </rPr>
      <t>&gt; Title of the material
&lt;</t>
    </r>
    <r>
      <rPr>
        <b/>
        <sz val="9"/>
        <color theme="1"/>
        <rFont val="Calibri"/>
        <family val="2"/>
        <scheme val="minor"/>
      </rPr>
      <t>Author</t>
    </r>
    <r>
      <rPr>
        <sz val="9"/>
        <color theme="1"/>
        <rFont val="Calibri"/>
        <family val="2"/>
        <scheme val="minor"/>
      </rPr>
      <t>&gt; Author of the material
&lt;</t>
    </r>
    <r>
      <rPr>
        <b/>
        <sz val="9"/>
        <color theme="1"/>
        <rFont val="Calibri"/>
        <family val="2"/>
        <scheme val="minor"/>
      </rPr>
      <t>GMB</t>
    </r>
    <r>
      <rPr>
        <sz val="9"/>
        <color theme="1"/>
        <rFont val="Calibri"/>
        <family val="2"/>
        <scheme val="minor"/>
      </rPr>
      <t>&gt; contains general materialebetegnelse from danMARC2 field 009 subfield a
&lt;</t>
    </r>
    <r>
      <rPr>
        <b/>
        <sz val="9"/>
        <color theme="1"/>
        <rFont val="Calibri"/>
        <family val="2"/>
        <scheme val="minor"/>
      </rPr>
      <t>SMB</t>
    </r>
    <r>
      <rPr>
        <sz val="9"/>
        <color theme="1"/>
        <rFont val="Calibri"/>
        <family val="2"/>
        <scheme val="minor"/>
      </rPr>
      <t>&gt; contains specific materialebetegnelse from danMARC2 field 009 subfield g
&lt;</t>
    </r>
    <r>
      <rPr>
        <b/>
        <sz val="9"/>
        <color theme="1"/>
        <rFont val="Calibri"/>
        <family val="2"/>
        <scheme val="minor"/>
      </rPr>
      <t>dk5</t>
    </r>
    <r>
      <rPr>
        <sz val="9"/>
        <color theme="1"/>
        <rFont val="Calibri"/>
        <family val="2"/>
        <scheme val="minor"/>
      </rPr>
      <t>&gt; contains the dk5 coding of the item</t>
    </r>
  </si>
  <si>
    <r>
      <t>Contains the home address of the Patron in the format (elements are separated by "%"): 
&lt;</t>
    </r>
    <r>
      <rPr>
        <b/>
        <sz val="9"/>
        <color theme="1"/>
        <rFont val="Calibri"/>
        <family val="2"/>
        <scheme val="minor"/>
      </rPr>
      <t>Address</t>
    </r>
    <r>
      <rPr>
        <sz val="9"/>
        <color theme="1"/>
        <rFont val="Calibri"/>
        <family val="2"/>
        <scheme val="minor"/>
      </rPr>
      <t>&gt; Street and number
&lt;</t>
    </r>
    <r>
      <rPr>
        <b/>
        <sz val="9"/>
        <color theme="1"/>
        <rFont val="Calibri"/>
        <family val="2"/>
        <scheme val="minor"/>
      </rPr>
      <t>Postal code</t>
    </r>
    <r>
      <rPr>
        <sz val="9"/>
        <color theme="1"/>
        <rFont val="Calibri"/>
        <family val="2"/>
        <scheme val="minor"/>
      </rPr>
      <t>&gt; Postalcode
&lt;</t>
    </r>
    <r>
      <rPr>
        <b/>
        <sz val="9"/>
        <color theme="1"/>
        <rFont val="Calibri"/>
        <family val="2"/>
        <scheme val="minor"/>
      </rPr>
      <t>City</t>
    </r>
    <r>
      <rPr>
        <sz val="9"/>
        <color theme="1"/>
        <rFont val="Calibri"/>
        <family val="2"/>
        <scheme val="minor"/>
      </rPr>
      <t>&gt; City
&lt;</t>
    </r>
    <r>
      <rPr>
        <b/>
        <sz val="9"/>
        <color theme="1"/>
        <rFont val="Calibri"/>
        <family val="2"/>
        <scheme val="minor"/>
      </rPr>
      <t>Country</t>
    </r>
    <r>
      <rPr>
        <sz val="9"/>
        <color theme="1"/>
        <rFont val="Calibri"/>
        <family val="2"/>
        <scheme val="minor"/>
      </rPr>
      <t>&gt; Country</t>
    </r>
  </si>
  <si>
    <r>
      <t>Contains information's about a material. Some structure has been on the use of this field. The contents is as follows (elements are separated by "%"):
&lt;</t>
    </r>
    <r>
      <rPr>
        <b/>
        <sz val="9"/>
        <color theme="1"/>
        <rFont val="Calibri"/>
        <family val="2"/>
        <scheme val="minor"/>
      </rPr>
      <t>Material title</t>
    </r>
    <r>
      <rPr>
        <sz val="9"/>
        <color theme="1"/>
        <rFont val="Calibri"/>
        <family val="2"/>
        <scheme val="minor"/>
      </rPr>
      <t>&gt; Title of the material
&lt;</t>
    </r>
    <r>
      <rPr>
        <b/>
        <sz val="9"/>
        <color theme="1"/>
        <rFont val="Calibri"/>
        <family val="2"/>
        <scheme val="minor"/>
      </rPr>
      <t>Author</t>
    </r>
    <r>
      <rPr>
        <sz val="9"/>
        <color theme="1"/>
        <rFont val="Calibri"/>
        <family val="2"/>
        <scheme val="minor"/>
      </rPr>
      <t>&gt; Author of the material
&lt;</t>
    </r>
    <r>
      <rPr>
        <b/>
        <sz val="9"/>
        <color theme="1"/>
        <rFont val="Calibri"/>
        <family val="2"/>
        <scheme val="minor"/>
      </rPr>
      <t>GMB</t>
    </r>
    <r>
      <rPr>
        <sz val="9"/>
        <color theme="1"/>
        <rFont val="Calibri"/>
        <family val="2"/>
        <scheme val="minor"/>
      </rPr>
      <t>&gt; indeholder general materialebetegnelse fra danMARC2 felt 009 delfelt a
&lt;</t>
    </r>
    <r>
      <rPr>
        <b/>
        <sz val="9"/>
        <color theme="1"/>
        <rFont val="Calibri"/>
        <family val="2"/>
        <scheme val="minor"/>
      </rPr>
      <t>SMB</t>
    </r>
    <r>
      <rPr>
        <sz val="9"/>
        <color theme="1"/>
        <rFont val="Calibri"/>
        <family val="2"/>
        <scheme val="minor"/>
      </rPr>
      <t>&gt; indeholder specific materialebetegnelse fra danMARC2 felt 009 delfelt g
&lt;</t>
    </r>
    <r>
      <rPr>
        <b/>
        <sz val="9"/>
        <color theme="1"/>
        <rFont val="Calibri"/>
        <family val="2"/>
        <scheme val="minor"/>
      </rPr>
      <t>dk5</t>
    </r>
    <r>
      <rPr>
        <sz val="9"/>
        <color theme="1"/>
        <rFont val="Calibri"/>
        <family val="2"/>
        <scheme val="minor"/>
      </rPr>
      <t>&gt; contains the dk5 coding of the item</t>
    </r>
  </si>
  <si>
    <r>
      <t>Contains information about a renewed material. Some structure has been on the use of this field. The contents is as follows: 
&lt;</t>
    </r>
    <r>
      <rPr>
        <b/>
        <sz val="9"/>
        <color theme="1"/>
        <rFont val="Calibri"/>
        <family val="2"/>
        <scheme val="minor"/>
      </rPr>
      <t>item identifier</t>
    </r>
    <r>
      <rPr>
        <sz val="9"/>
        <color theme="1"/>
        <rFont val="Calibri"/>
        <family val="2"/>
        <scheme val="minor"/>
      </rPr>
      <t>&gt; Material number
&lt;</t>
    </r>
    <r>
      <rPr>
        <b/>
        <sz val="9"/>
        <color theme="1"/>
        <rFont val="Calibri"/>
        <family val="2"/>
        <scheme val="minor"/>
      </rPr>
      <t>due date</t>
    </r>
    <r>
      <rPr>
        <sz val="9"/>
        <color theme="1"/>
        <rFont val="Calibri"/>
        <family val="2"/>
        <scheme val="minor"/>
      </rPr>
      <t>&gt; Must be returned before date. Format: YYYYMMDD.
&lt;</t>
    </r>
    <r>
      <rPr>
        <b/>
        <sz val="9"/>
        <color theme="1"/>
        <rFont val="Calibri"/>
        <family val="2"/>
        <scheme val="minor"/>
      </rPr>
      <t>material title</t>
    </r>
    <r>
      <rPr>
        <sz val="9"/>
        <color theme="1"/>
        <rFont val="Calibri"/>
        <family val="2"/>
        <scheme val="minor"/>
      </rPr>
      <t>&gt; Title of the material
&lt;</t>
    </r>
    <r>
      <rPr>
        <b/>
        <sz val="9"/>
        <color theme="1"/>
        <rFont val="Calibri"/>
        <family val="2"/>
        <scheme val="minor"/>
      </rPr>
      <t>author</t>
    </r>
    <r>
      <rPr>
        <sz val="9"/>
        <color theme="1"/>
        <rFont val="Calibri"/>
        <family val="2"/>
        <scheme val="minor"/>
      </rPr>
      <t>&gt; Author of the material
&lt;</t>
    </r>
    <r>
      <rPr>
        <b/>
        <sz val="9"/>
        <color theme="1"/>
        <rFont val="Calibri"/>
        <family val="2"/>
        <scheme val="minor"/>
      </rPr>
      <t>GMB</t>
    </r>
    <r>
      <rPr>
        <sz val="9"/>
        <color theme="1"/>
        <rFont val="Calibri"/>
        <family val="2"/>
        <scheme val="minor"/>
      </rPr>
      <t>&gt; contains general materialebetegnelse from danMARC2 field 009 subfield a
&lt;</t>
    </r>
    <r>
      <rPr>
        <b/>
        <sz val="9"/>
        <color theme="1"/>
        <rFont val="Calibri"/>
        <family val="2"/>
        <scheme val="minor"/>
      </rPr>
      <t>SMB</t>
    </r>
    <r>
      <rPr>
        <sz val="9"/>
        <color theme="1"/>
        <rFont val="Calibri"/>
        <family val="2"/>
        <scheme val="minor"/>
      </rPr>
      <t>&gt; contains specific materialebetegnelse from danMARC2 field 009 subfield g
&lt;</t>
    </r>
    <r>
      <rPr>
        <b/>
        <sz val="9"/>
        <color theme="1"/>
        <rFont val="Calibri"/>
        <family val="2"/>
        <scheme val="minor"/>
      </rPr>
      <t>dk5</t>
    </r>
    <r>
      <rPr>
        <sz val="9"/>
        <color theme="1"/>
        <rFont val="Calibri"/>
        <family val="2"/>
        <scheme val="minor"/>
      </rPr>
      <t>&gt; contains the dk5 coding of the item</t>
    </r>
  </si>
  <si>
    <r>
      <t>Contains information about a material. Some structure has been on the use of this field. The contents is as follows (elements are separated by "%"): 
&lt;</t>
    </r>
    <r>
      <rPr>
        <b/>
        <sz val="9"/>
        <color theme="1"/>
        <rFont val="Calibri"/>
        <family val="2"/>
        <scheme val="minor"/>
      </rPr>
      <t>item identifier</t>
    </r>
    <r>
      <rPr>
        <sz val="9"/>
        <color theme="1"/>
        <rFont val="Calibri"/>
        <family val="2"/>
        <scheme val="minor"/>
      </rPr>
      <t>&gt; Material number (typically empty)
&lt;</t>
    </r>
    <r>
      <rPr>
        <b/>
        <sz val="9"/>
        <color theme="1"/>
        <rFont val="Calibri"/>
        <family val="2"/>
        <scheme val="minor"/>
      </rPr>
      <t>due date</t>
    </r>
    <r>
      <rPr>
        <sz val="9"/>
        <color theme="1"/>
        <rFont val="Calibri"/>
        <family val="2"/>
        <scheme val="minor"/>
      </rPr>
      <t>&gt; The date the material was due, format: YYYYMMDD.
&lt;</t>
    </r>
    <r>
      <rPr>
        <b/>
        <sz val="9"/>
        <color theme="1"/>
        <rFont val="Calibri"/>
        <family val="2"/>
        <scheme val="minor"/>
      </rPr>
      <t>Material title</t>
    </r>
    <r>
      <rPr>
        <sz val="9"/>
        <color theme="1"/>
        <rFont val="Calibri"/>
        <family val="2"/>
        <scheme val="minor"/>
      </rPr>
      <t>&gt; Title of the material
&lt;</t>
    </r>
    <r>
      <rPr>
        <b/>
        <sz val="9"/>
        <color theme="1"/>
        <rFont val="Calibri"/>
        <family val="2"/>
        <scheme val="minor"/>
      </rPr>
      <t>Author</t>
    </r>
    <r>
      <rPr>
        <sz val="9"/>
        <color theme="1"/>
        <rFont val="Calibri"/>
        <family val="2"/>
        <scheme val="minor"/>
      </rPr>
      <t>&gt; Author of the material
&lt;</t>
    </r>
    <r>
      <rPr>
        <b/>
        <sz val="9"/>
        <color theme="1"/>
        <rFont val="Calibri"/>
        <family val="2"/>
        <scheme val="minor"/>
      </rPr>
      <t>GMB</t>
    </r>
    <r>
      <rPr>
        <sz val="9"/>
        <color theme="1"/>
        <rFont val="Calibri"/>
        <family val="2"/>
        <scheme val="minor"/>
      </rPr>
      <t>&gt; contains general materialebetegnelse from danMARC2 field 009 subfield a
&lt;</t>
    </r>
    <r>
      <rPr>
        <b/>
        <sz val="9"/>
        <color theme="1"/>
        <rFont val="Calibri"/>
        <family val="2"/>
        <scheme val="minor"/>
      </rPr>
      <t>SMB</t>
    </r>
    <r>
      <rPr>
        <sz val="9"/>
        <color theme="1"/>
        <rFont val="Calibri"/>
        <family val="2"/>
        <scheme val="minor"/>
      </rPr>
      <t>&gt; contains specific materialebetegnelse from danMARC2 field 009 subfield g
&lt;</t>
    </r>
    <r>
      <rPr>
        <b/>
        <sz val="9"/>
        <color theme="1"/>
        <rFont val="Calibri"/>
        <family val="2"/>
        <scheme val="minor"/>
      </rPr>
      <t>dk5</t>
    </r>
    <r>
      <rPr>
        <sz val="9"/>
        <color theme="1"/>
        <rFont val="Calibri"/>
        <family val="2"/>
        <scheme val="minor"/>
      </rPr>
      <t>&gt; contains the dk5 coding of the item</t>
    </r>
  </si>
  <si>
    <r>
      <t>Contains information about a recalled material. Some structure has been on the use of this field. The contents is as follows (elements are separated by "%"):  
&lt;</t>
    </r>
    <r>
      <rPr>
        <b/>
        <sz val="9"/>
        <color theme="1"/>
        <rFont val="Calibri"/>
        <family val="2"/>
        <scheme val="minor"/>
      </rPr>
      <t>item identifier</t>
    </r>
    <r>
      <rPr>
        <sz val="9"/>
        <color theme="1"/>
        <rFont val="Calibri"/>
        <family val="2"/>
        <scheme val="minor"/>
      </rPr>
      <t>&gt; Material number
&lt;</t>
    </r>
    <r>
      <rPr>
        <b/>
        <sz val="9"/>
        <color theme="1"/>
        <rFont val="Calibri"/>
        <family val="2"/>
        <scheme val="minor"/>
      </rPr>
      <t>recall date</t>
    </r>
    <r>
      <rPr>
        <sz val="9"/>
        <color theme="1"/>
        <rFont val="Calibri"/>
        <family val="2"/>
        <scheme val="minor"/>
      </rPr>
      <t>&gt; Must be returned before date. Format: YYYYMMDD.
&lt;</t>
    </r>
    <r>
      <rPr>
        <b/>
        <sz val="9"/>
        <color theme="1"/>
        <rFont val="Calibri"/>
        <family val="2"/>
        <scheme val="minor"/>
      </rPr>
      <t>material title</t>
    </r>
    <r>
      <rPr>
        <sz val="9"/>
        <color theme="1"/>
        <rFont val="Calibri"/>
        <family val="2"/>
        <scheme val="minor"/>
      </rPr>
      <t>&gt; Title of the material
&lt;</t>
    </r>
    <r>
      <rPr>
        <b/>
        <sz val="9"/>
        <color theme="1"/>
        <rFont val="Calibri"/>
        <family val="2"/>
        <scheme val="minor"/>
      </rPr>
      <t>author</t>
    </r>
    <r>
      <rPr>
        <sz val="9"/>
        <color theme="1"/>
        <rFont val="Calibri"/>
        <family val="2"/>
        <scheme val="minor"/>
      </rPr>
      <t>&gt; Author of the material
&lt;</t>
    </r>
    <r>
      <rPr>
        <b/>
        <sz val="9"/>
        <color theme="1"/>
        <rFont val="Calibri"/>
        <family val="2"/>
        <scheme val="minor"/>
      </rPr>
      <t>GMB</t>
    </r>
    <r>
      <rPr>
        <sz val="9"/>
        <color theme="1"/>
        <rFont val="Calibri"/>
        <family val="2"/>
        <scheme val="minor"/>
      </rPr>
      <t>&gt; contains general materialebetegnelse from danMARC2 field 009 subfield a
&lt;</t>
    </r>
    <r>
      <rPr>
        <b/>
        <sz val="9"/>
        <color theme="1"/>
        <rFont val="Calibri"/>
        <family val="2"/>
        <scheme val="minor"/>
      </rPr>
      <t>SMB</t>
    </r>
    <r>
      <rPr>
        <sz val="9"/>
        <color theme="1"/>
        <rFont val="Calibri"/>
        <family val="2"/>
        <scheme val="minor"/>
      </rPr>
      <t>&gt; contains specific materialebetegnelse from danMARC2 field 009 subfield g
&lt;</t>
    </r>
    <r>
      <rPr>
        <b/>
        <sz val="9"/>
        <color theme="1"/>
        <rFont val="Calibri"/>
        <family val="2"/>
        <scheme val="minor"/>
      </rPr>
      <t>dk5</t>
    </r>
    <r>
      <rPr>
        <sz val="9"/>
        <color theme="1"/>
        <rFont val="Calibri"/>
        <family val="2"/>
        <scheme val="minor"/>
      </rPr>
      <t>&gt; contains the dk5 coding of the item</t>
    </r>
  </si>
  <si>
    <r>
      <t>Contains information about a hold material that is not available yet. Some structure has been on the use of this field. The contents is as follows (elements are separated by "%"):
&lt;</t>
    </r>
    <r>
      <rPr>
        <b/>
        <sz val="9"/>
        <color theme="1"/>
        <rFont val="Calibri"/>
        <family val="2"/>
        <scheme val="minor"/>
      </rPr>
      <t>bibliographic identifier</t>
    </r>
    <r>
      <rPr>
        <sz val="9"/>
        <color theme="1"/>
        <rFont val="Calibri"/>
        <family val="2"/>
        <scheme val="minor"/>
      </rPr>
      <t>&gt; Bibliographic record id
&lt;</t>
    </r>
    <r>
      <rPr>
        <b/>
        <sz val="9"/>
        <color theme="1"/>
        <rFont val="Calibri"/>
        <family val="2"/>
        <scheme val="minor"/>
      </rPr>
      <t>item identifier</t>
    </r>
    <r>
      <rPr>
        <sz val="9"/>
        <color theme="1"/>
        <rFont val="Calibri"/>
        <family val="2"/>
        <scheme val="minor"/>
      </rPr>
      <t>&gt; Material number (typically empty)
&lt;</t>
    </r>
    <r>
      <rPr>
        <b/>
        <sz val="9"/>
        <color theme="1"/>
        <rFont val="Calibri"/>
        <family val="2"/>
        <scheme val="minor"/>
      </rPr>
      <t>interest date</t>
    </r>
    <r>
      <rPr>
        <sz val="9"/>
        <color theme="1"/>
        <rFont val="Calibri"/>
        <family val="2"/>
        <scheme val="minor"/>
      </rPr>
      <t>&gt; interest date. Format: YYYYMMDD.
&lt;</t>
    </r>
    <r>
      <rPr>
        <b/>
        <sz val="9"/>
        <color theme="1"/>
        <rFont val="Calibri"/>
        <family val="2"/>
        <scheme val="minor"/>
      </rPr>
      <t>material title</t>
    </r>
    <r>
      <rPr>
        <sz val="9"/>
        <color theme="1"/>
        <rFont val="Calibri"/>
        <family val="2"/>
        <scheme val="minor"/>
      </rPr>
      <t>&gt; Title of the material
&lt;</t>
    </r>
    <r>
      <rPr>
        <b/>
        <sz val="9"/>
        <color theme="1"/>
        <rFont val="Calibri"/>
        <family val="2"/>
        <scheme val="minor"/>
      </rPr>
      <t>author</t>
    </r>
    <r>
      <rPr>
        <sz val="9"/>
        <color theme="1"/>
        <rFont val="Calibri"/>
        <family val="2"/>
        <scheme val="minor"/>
      </rPr>
      <t>&gt; Author of the material
&lt;</t>
    </r>
    <r>
      <rPr>
        <b/>
        <sz val="9"/>
        <color theme="1"/>
        <rFont val="Calibri"/>
        <family val="2"/>
        <scheme val="minor"/>
      </rPr>
      <t>GMB</t>
    </r>
    <r>
      <rPr>
        <sz val="9"/>
        <color theme="1"/>
        <rFont val="Calibri"/>
        <family val="2"/>
        <scheme val="minor"/>
      </rPr>
      <t>&gt; contains general materialebetegnelse from danMARC2 field 009 subfield a
&lt;</t>
    </r>
    <r>
      <rPr>
        <b/>
        <sz val="9"/>
        <color theme="1"/>
        <rFont val="Calibri"/>
        <family val="2"/>
        <scheme val="minor"/>
      </rPr>
      <t>SMB</t>
    </r>
    <r>
      <rPr>
        <sz val="9"/>
        <color theme="1"/>
        <rFont val="Calibri"/>
        <family val="2"/>
        <scheme val="minor"/>
      </rPr>
      <t>&gt; contains specific materialebetegnelse from danMARC2 field 009 subfield g
&lt;</t>
    </r>
    <r>
      <rPr>
        <b/>
        <sz val="9"/>
        <color theme="1"/>
        <rFont val="Calibri"/>
        <family val="2"/>
        <scheme val="minor"/>
      </rPr>
      <t>dk5</t>
    </r>
    <r>
      <rPr>
        <sz val="9"/>
        <color theme="1"/>
        <rFont val="Calibri"/>
        <family val="2"/>
        <scheme val="minor"/>
      </rPr>
      <t>&gt; contains the dk5 coding of the item</t>
    </r>
  </si>
  <si>
    <r>
      <t>Contains information about a unrenewed material. Some structure has been on the use of this field. The contents is as follows (elements are separated by "%"):
&lt;</t>
    </r>
    <r>
      <rPr>
        <b/>
        <sz val="9"/>
        <color theme="1"/>
        <rFont val="Calibri"/>
        <family val="2"/>
        <scheme val="minor"/>
      </rPr>
      <t>item identifier</t>
    </r>
    <r>
      <rPr>
        <sz val="9"/>
        <color theme="1"/>
        <rFont val="Calibri"/>
        <family val="2"/>
        <scheme val="minor"/>
      </rPr>
      <t>&gt; Material number
&lt;</t>
    </r>
    <r>
      <rPr>
        <b/>
        <sz val="9"/>
        <color theme="1"/>
        <rFont val="Calibri"/>
        <family val="2"/>
        <scheme val="minor"/>
      </rPr>
      <t>reason</t>
    </r>
    <r>
      <rPr>
        <sz val="9"/>
        <color theme="1"/>
        <rFont val="Calibri"/>
        <family val="2"/>
        <scheme val="minor"/>
      </rPr>
      <t>&gt; Description as to why not renewed
&lt;</t>
    </r>
    <r>
      <rPr>
        <b/>
        <sz val="9"/>
        <color theme="1"/>
        <rFont val="Calibri"/>
        <family val="2"/>
        <scheme val="minor"/>
      </rPr>
      <t>due date</t>
    </r>
    <r>
      <rPr>
        <sz val="9"/>
        <color theme="1"/>
        <rFont val="Calibri"/>
        <family val="2"/>
        <scheme val="minor"/>
      </rPr>
      <t>&gt; Must be returned before date. Format: YYYYMMDD.
&lt;</t>
    </r>
    <r>
      <rPr>
        <b/>
        <sz val="9"/>
        <color theme="1"/>
        <rFont val="Calibri"/>
        <family val="2"/>
        <scheme val="minor"/>
      </rPr>
      <t>material title</t>
    </r>
    <r>
      <rPr>
        <sz val="9"/>
        <color theme="1"/>
        <rFont val="Calibri"/>
        <family val="2"/>
        <scheme val="minor"/>
      </rPr>
      <t>&gt; Title of the material
&lt;</t>
    </r>
    <r>
      <rPr>
        <b/>
        <sz val="9"/>
        <color theme="1"/>
        <rFont val="Calibri"/>
        <family val="2"/>
        <scheme val="minor"/>
      </rPr>
      <t>author</t>
    </r>
    <r>
      <rPr>
        <sz val="9"/>
        <color theme="1"/>
        <rFont val="Calibri"/>
        <family val="2"/>
        <scheme val="minor"/>
      </rPr>
      <t>&gt; Author of the material
&lt;</t>
    </r>
    <r>
      <rPr>
        <b/>
        <sz val="9"/>
        <color theme="1"/>
        <rFont val="Calibri"/>
        <family val="2"/>
        <scheme val="minor"/>
      </rPr>
      <t>GMB</t>
    </r>
    <r>
      <rPr>
        <sz val="9"/>
        <color theme="1"/>
        <rFont val="Calibri"/>
        <family val="2"/>
        <scheme val="minor"/>
      </rPr>
      <t>&gt; contains general materialebetegnelse from danMARC2 field 009 subfield a
&lt;</t>
    </r>
    <r>
      <rPr>
        <b/>
        <sz val="9"/>
        <color theme="1"/>
        <rFont val="Calibri"/>
        <family val="2"/>
        <scheme val="minor"/>
      </rPr>
      <t>SMB</t>
    </r>
    <r>
      <rPr>
        <sz val="9"/>
        <color theme="1"/>
        <rFont val="Calibri"/>
        <family val="2"/>
        <scheme val="minor"/>
      </rPr>
      <t>&gt; contains specific materialebetegnelse from danMARC2 field 009 subfield g
&lt;</t>
    </r>
    <r>
      <rPr>
        <b/>
        <sz val="9"/>
        <color theme="1"/>
        <rFont val="Calibri"/>
        <family val="2"/>
        <scheme val="minor"/>
      </rPr>
      <t>dk5</t>
    </r>
    <r>
      <rPr>
        <sz val="9"/>
        <color theme="1"/>
        <rFont val="Calibri"/>
        <family val="2"/>
        <scheme val="minor"/>
      </rPr>
      <t>&gt; contains the dk5 coding of the item</t>
    </r>
  </si>
  <si>
    <t>"4934781967%Maks fornyelse nået%20140925%Marco effekten%Adler-Olsen, Jussi%a%xa" - item number is "4934781967", reason is maximum fornyelse nået, due date is 25. September 2014, Title is "Marco effekten", author is "Jussi Adler-Olsen", GMB er "a" which is a text and SMB is "xa" which is micro form.</t>
  </si>
  <si>
    <t>SSE/14789/TEN/0009     Cicero LMS SIP2 Support     $Revision: 1.21$</t>
  </si>
  <si>
    <t>May contain a Cicero LMS transaction id, usable when debugging</t>
  </si>
  <si>
    <r>
      <t xml:space="preserve">Must contain identification of the patron. The following patron identifiers are supported:
</t>
    </r>
    <r>
      <rPr>
        <b/>
        <sz val="9"/>
        <color theme="1"/>
        <rFont val="Calibri"/>
        <family val="2"/>
        <scheme val="minor"/>
      </rPr>
      <t>CPR:&lt;n&gt;</t>
    </r>
    <r>
      <rPr>
        <sz val="9"/>
        <color theme="1"/>
        <rFont val="Calibri"/>
        <family val="2"/>
        <scheme val="minor"/>
      </rPr>
      <t xml:space="preserve"> - A persons social security number (&lt;n&gt;), as a sequence of 10 digits w/o any whitespaces or delimiters.
</t>
    </r>
    <r>
      <rPr>
        <b/>
        <sz val="9"/>
        <color theme="1"/>
        <rFont val="Calibri"/>
        <family val="2"/>
        <scheme val="minor"/>
      </rPr>
      <t>CVR:&lt;n&gt;</t>
    </r>
    <r>
      <rPr>
        <sz val="9"/>
        <color theme="1"/>
        <rFont val="Calibri"/>
        <family val="2"/>
        <scheme val="minor"/>
      </rPr>
      <t xml:space="preserve"> - A Danish company number, as a sequence of 8 digits w/o any whitespaces or delimiters.
</t>
    </r>
    <r>
      <rPr>
        <b/>
        <sz val="9"/>
        <color theme="1"/>
        <rFont val="Calibri"/>
        <family val="2"/>
        <scheme val="minor"/>
      </rPr>
      <t>LN:&lt;string&gt;</t>
    </r>
    <r>
      <rPr>
        <sz val="9"/>
        <color theme="1"/>
        <rFont val="Calibri"/>
        <family val="2"/>
        <scheme val="minor"/>
      </rPr>
      <t xml:space="preserve"> - Loaner number, a variable length string, associated with the loaner. The loaner number is unique at the library identified in the institution id field.
</t>
    </r>
    <r>
      <rPr>
        <b/>
        <sz val="9"/>
        <color theme="1"/>
        <rFont val="Calibri"/>
        <family val="2"/>
        <scheme val="minor"/>
      </rPr>
      <t>ANY:&lt;string&gt;</t>
    </r>
    <r>
      <rPr>
        <sz val="9"/>
        <color theme="1"/>
        <rFont val="Calibri"/>
        <family val="2"/>
        <scheme val="minor"/>
      </rPr>
      <t xml:space="preserve"> - If the id type is not know, use any and have Cicero LMS determine the type.
</t>
    </r>
    <r>
      <rPr>
        <b/>
        <sz val="9"/>
        <color theme="1"/>
        <rFont val="Calibri"/>
        <family val="2"/>
        <scheme val="minor"/>
      </rPr>
      <t>&lt;string&gt;</t>
    </r>
    <r>
      <rPr>
        <sz val="9"/>
        <color theme="1"/>
        <rFont val="Calibri"/>
        <family val="2"/>
        <scheme val="minor"/>
      </rPr>
      <t xml:space="preserve"> - if prefix i omitted Cicero LMS defaults to using the ANY: prefix. </t>
    </r>
  </si>
  <si>
    <r>
      <t xml:space="preserve">Contain identification of the patron. The following patron identifiers are used:
</t>
    </r>
    <r>
      <rPr>
        <b/>
        <sz val="9"/>
        <color theme="1"/>
        <rFont val="Calibri"/>
        <family val="2"/>
        <scheme val="minor"/>
      </rPr>
      <t>CPR:&lt;n&gt;</t>
    </r>
    <r>
      <rPr>
        <sz val="9"/>
        <color theme="1"/>
        <rFont val="Calibri"/>
        <family val="2"/>
        <scheme val="minor"/>
      </rPr>
      <t xml:space="preserve"> - A persons social security number (&lt;n&gt;), as a sequence of 10 digits w/o any whitespaces or delimiters.
</t>
    </r>
    <r>
      <rPr>
        <b/>
        <sz val="9"/>
        <color theme="1"/>
        <rFont val="Calibri"/>
        <family val="2"/>
        <scheme val="minor"/>
      </rPr>
      <t>CVR:&lt;n&gt;</t>
    </r>
    <r>
      <rPr>
        <sz val="9"/>
        <color theme="1"/>
        <rFont val="Calibri"/>
        <family val="2"/>
        <scheme val="minor"/>
      </rPr>
      <t xml:space="preserve"> - A Danish company number, as a sequence of 8 digits w/o any whitespaces or delimiters.
</t>
    </r>
    <r>
      <rPr>
        <b/>
        <sz val="9"/>
        <color theme="1"/>
        <rFont val="Calibri"/>
        <family val="2"/>
        <scheme val="minor"/>
      </rPr>
      <t>LN:&lt;string&gt;</t>
    </r>
    <r>
      <rPr>
        <sz val="9"/>
        <color theme="1"/>
        <rFont val="Calibri"/>
        <family val="2"/>
        <scheme val="minor"/>
      </rPr>
      <t xml:space="preserve"> - Loaner number, a variable length string, associated with the loaner. The loaner number is unique at the library identified in the institution id field.
</t>
    </r>
    <r>
      <rPr>
        <b/>
        <sz val="9"/>
        <color theme="1"/>
        <rFont val="Calibri"/>
        <family val="2"/>
        <scheme val="minor"/>
      </rPr>
      <t>ANY:&lt;string&gt;</t>
    </r>
    <r>
      <rPr>
        <sz val="9"/>
        <color theme="1"/>
        <rFont val="Calibri"/>
        <family val="2"/>
        <scheme val="minor"/>
      </rPr>
      <t xml:space="preserve"> - If the id type is not know, use any and have Cicero LMS determine the type.</t>
    </r>
  </si>
  <si>
    <t>"DK-761500" as example (isil of the agency)</t>
  </si>
  <si>
    <t>As example use value "DK-761500" in all branches of agency Horsens. "DK-761500" is the isil of public libraries in Horsens.</t>
  </si>
  <si>
    <t>As example use value "DK-761502" when the client should identify itself as "Endelave Bibliotek" (a branch of agency Horsens Bibliotek). "DK-761505" is the isil of that branch.</t>
  </si>
  <si>
    <t>"20140916 000000" - 16 . September 2014.</t>
  </si>
  <si>
    <t>Contains a date. Format YYYYMMDD TTMMSS. TTMMSS is currently set for 000000 no time of day has been set. May be set in the future due date with at specifice time of day.</t>
  </si>
  <si>
    <t>Contains count of patrons current non returned loans</t>
  </si>
  <si>
    <t>Contains patrons maximum count for loans</t>
  </si>
  <si>
    <t>https://ET.Cicero-fbs.com/rest/sip2/&lt;agencyId&gt;</t>
  </si>
  <si>
    <t>Must contain the branchISIL of the branch where the SC is located.</t>
  </si>
  <si>
    <t>Item Status Update</t>
  </si>
  <si>
    <t>See field description.</t>
  </si>
  <si>
    <t>Item Status Update Response</t>
  </si>
  <si>
    <t>Contains "1" if item properties from request was accepted. Otherwise "0".</t>
  </si>
  <si>
    <t xml:space="preserve">CH, item properties, Request:
Specifies item information’s that must be updated in Cicero. The following information may be specified:
“Sort information” information’s from sorting equipment to be sent to IMS (elements are separated by "%"):
SI specifies that the purpose of the Item Status Update telegram is to inform that the specified material has been sorted to a given bin.
&lt;BranchCode&gt; identifies the branch where the material was sorted
&lt;SortingPointCode&gt; identifies the sorting point
&lt;ChuteCode&gt; identifies the chute where the material is located
Cicero sends the information to the library IMS using “Materiale afleveret og sorteret til afkast”.
Example: CHSI%branch1%robot2%bin7
</t>
  </si>
  <si>
    <t>Contains a textual  explanation as to why a check-in could not be completed when Response.ok = "N". Otherwise contains the sorting message of the sorting rule that was matched during checkin.</t>
  </si>
  <si>
    <t>Always contains "Y". Cicero LMS will not inform SC when going off-line.</t>
  </si>
  <si>
    <t>CT</t>
  </si>
  <si>
    <t>CY</t>
  </si>
  <si>
    <t>pickup branch</t>
  </si>
  <si>
    <t>patron ID of reservation</t>
  </si>
  <si>
    <t>Must contain the branch ISIL of where the borrower wants to pick up the material.</t>
  </si>
  <si>
    <t>Must contain identification of the borrower (supported by Smart Locker products)</t>
  </si>
  <si>
    <t>See field description. To allow for patron status information look up after the user is not logged on, this field may be omitted.</t>
  </si>
  <si>
    <r>
      <t>Contain permanent location information if the material has a permanent location - if it does not the field will be left out.  The field has the following format  (elements are separated by "%"): 
&lt;</t>
    </r>
    <r>
      <rPr>
        <b/>
        <sz val="9"/>
        <color theme="1"/>
        <rFont val="Calibri"/>
        <family val="2"/>
        <scheme val="minor"/>
      </rPr>
      <t>filial</t>
    </r>
    <r>
      <rPr>
        <sz val="9"/>
        <color theme="1"/>
        <rFont val="Calibri"/>
        <family val="2"/>
        <scheme val="minor"/>
      </rPr>
      <t>&gt; Name of filial
&lt;</t>
    </r>
    <r>
      <rPr>
        <b/>
        <sz val="9"/>
        <color theme="1"/>
        <rFont val="Calibri"/>
        <family val="2"/>
        <scheme val="minor"/>
      </rPr>
      <t>afdeling</t>
    </r>
    <r>
      <rPr>
        <sz val="9"/>
        <color theme="1"/>
        <rFont val="Calibri"/>
        <family val="2"/>
        <scheme val="minor"/>
      </rPr>
      <t xml:space="preserve">&gt; Name of afdeling
</t>
    </r>
    <r>
      <rPr>
        <b/>
        <sz val="9"/>
        <color theme="1"/>
        <rFont val="Calibri"/>
        <family val="2"/>
        <scheme val="minor"/>
      </rPr>
      <t xml:space="preserve">&lt;sektion&gt; </t>
    </r>
    <r>
      <rPr>
        <sz val="9"/>
        <color theme="1"/>
        <rFont val="Calibri"/>
        <family val="2"/>
        <scheme val="minor"/>
      </rPr>
      <t>Name of sektion</t>
    </r>
    <r>
      <rPr>
        <b/>
        <sz val="9"/>
        <color theme="1"/>
        <rFont val="Calibri"/>
        <family val="2"/>
        <scheme val="minor"/>
      </rPr>
      <t xml:space="preserve">
</t>
    </r>
    <r>
      <rPr>
        <sz val="9"/>
        <color theme="1"/>
        <rFont val="Calibri"/>
        <family val="2"/>
        <scheme val="minor"/>
      </rPr>
      <t>&lt;</t>
    </r>
    <r>
      <rPr>
        <b/>
        <sz val="9"/>
        <color theme="1"/>
        <rFont val="Calibri"/>
        <family val="2"/>
        <scheme val="minor"/>
      </rPr>
      <t>opstilling</t>
    </r>
    <r>
      <rPr>
        <sz val="9"/>
        <color theme="1"/>
        <rFont val="Calibri"/>
        <family val="2"/>
        <scheme val="minor"/>
      </rPr>
      <t>&gt; Name of opstilling
&lt;</t>
    </r>
    <r>
      <rPr>
        <b/>
        <sz val="9"/>
        <color theme="1"/>
        <rFont val="Calibri"/>
        <family val="2"/>
        <scheme val="minor"/>
      </rPr>
      <t>delopstilling</t>
    </r>
    <r>
      <rPr>
        <sz val="9"/>
        <color theme="1"/>
        <rFont val="Calibri"/>
        <family val="2"/>
        <scheme val="minor"/>
      </rPr>
      <t>&gt; Name of delopstilling</t>
    </r>
  </si>
  <si>
    <t>"Randers Ø%Kunst%Voksen%Lokal%Spænding"</t>
  </si>
  <si>
    <r>
      <t>Contain the current location information. Only included if the material does not have a permanent location or is currently not at its permanent location. The location has the following format  (elements are separated by "%"): 
&lt;</t>
    </r>
    <r>
      <rPr>
        <b/>
        <sz val="9"/>
        <color theme="1"/>
        <rFont val="Calibri"/>
        <family val="2"/>
        <scheme val="minor"/>
      </rPr>
      <t>filial</t>
    </r>
    <r>
      <rPr>
        <sz val="9"/>
        <color theme="1"/>
        <rFont val="Calibri"/>
        <family val="2"/>
        <scheme val="minor"/>
      </rPr>
      <t>&gt; Name of filial
&lt;</t>
    </r>
    <r>
      <rPr>
        <b/>
        <sz val="9"/>
        <color theme="1"/>
        <rFont val="Calibri"/>
        <family val="2"/>
        <scheme val="minor"/>
      </rPr>
      <t>afdeling</t>
    </r>
    <r>
      <rPr>
        <sz val="9"/>
        <color theme="1"/>
        <rFont val="Calibri"/>
        <family val="2"/>
        <scheme val="minor"/>
      </rPr>
      <t xml:space="preserve">&gt; Name of afdeling
</t>
    </r>
    <r>
      <rPr>
        <b/>
        <sz val="9"/>
        <color theme="1"/>
        <rFont val="Calibri"/>
        <family val="2"/>
        <scheme val="minor"/>
      </rPr>
      <t>&lt;sektion&gt;</t>
    </r>
    <r>
      <rPr>
        <sz val="9"/>
        <color theme="1"/>
        <rFont val="Calibri"/>
        <family val="2"/>
        <scheme val="minor"/>
      </rPr>
      <t xml:space="preserve"> Name of sektion
&lt;</t>
    </r>
    <r>
      <rPr>
        <b/>
        <sz val="9"/>
        <color theme="1"/>
        <rFont val="Calibri"/>
        <family val="2"/>
        <scheme val="minor"/>
      </rPr>
      <t>opstilling</t>
    </r>
    <r>
      <rPr>
        <sz val="9"/>
        <color theme="1"/>
        <rFont val="Calibri"/>
        <family val="2"/>
        <scheme val="minor"/>
      </rPr>
      <t>&gt; Name of opstilling
&lt;</t>
    </r>
    <r>
      <rPr>
        <b/>
        <sz val="9"/>
        <color theme="1"/>
        <rFont val="Calibri"/>
        <family val="2"/>
        <scheme val="minor"/>
      </rPr>
      <t>delopstilling</t>
    </r>
    <r>
      <rPr>
        <sz val="9"/>
        <color theme="1"/>
        <rFont val="Calibri"/>
        <family val="2"/>
        <scheme val="minor"/>
      </rPr>
      <t>&gt; Name of delopstilling</t>
    </r>
  </si>
  <si>
    <t>SSE/14789/TEN/0009     Cicero LMS SIP2 Support     $Revision: 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</si>
</sst>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3"/>
      <color theme="3"/>
      <name val="Calibri"/>
      <family val="2"/>
      <scheme val="minor"/>
    </font>
    <font>
      <sz val="11"/>
      <color rgb="FF9C0006"/>
      <name val="Calibri"/>
      <family val="2"/>
      <scheme val="minor"/>
    </font>
    <font>
      <i/>
      <sz val="11"/>
      <color theme="1"/>
      <name val="Calibri"/>
      <family val="2"/>
      <scheme val="minor"/>
    </font>
    <font>
      <sz val="11"/>
      <color rgb="FF006100"/>
      <name val="Calibri"/>
      <family val="2"/>
      <scheme val="minor"/>
    </font>
    <font>
      <b/>
      <sz val="11"/>
      <color theme="1"/>
      <name val="Calibri"/>
      <family val="2"/>
      <scheme val="minor"/>
    </font>
    <font>
      <sz val="11"/>
      <color rgb="FF9C6500"/>
      <name val="Calibri"/>
      <family val="2"/>
      <scheme val="minor"/>
    </font>
    <font>
      <i/>
      <sz val="11"/>
      <color rgb="FF9C6500"/>
      <name val="Calibri"/>
      <family val="2"/>
      <scheme val="minor"/>
    </font>
    <font>
      <b/>
      <sz val="13"/>
      <color rgb="FF9C6500"/>
      <name val="Calibri"/>
      <family val="2"/>
      <scheme val="minor"/>
    </font>
    <font>
      <u/>
      <sz val="11"/>
      <color theme="10"/>
      <name val="Calibri"/>
      <family val="2"/>
      <scheme val="minor"/>
    </font>
    <font>
      <b/>
      <sz val="11"/>
      <color theme="3"/>
      <name val="Calibri"/>
      <family val="2"/>
      <scheme val="minor"/>
    </font>
    <font>
      <b/>
      <sz val="11"/>
      <color theme="0" tint="-0.34998626667073579"/>
      <name val="Calibri"/>
      <family val="2"/>
      <scheme val="minor"/>
    </font>
    <font>
      <sz val="11"/>
      <color theme="1"/>
      <name val="Courier"/>
      <family val="3"/>
    </font>
    <font>
      <i/>
      <sz val="9"/>
      <color theme="1"/>
      <name val="Calibri"/>
      <family val="2"/>
      <scheme val="minor"/>
    </font>
    <font>
      <sz val="9"/>
      <color theme="1"/>
      <name val="Calibri"/>
      <family val="2"/>
      <scheme val="minor"/>
    </font>
    <font>
      <i/>
      <sz val="10"/>
      <color theme="1"/>
      <name val="Calibri"/>
      <family val="2"/>
      <scheme val="minor"/>
    </font>
    <font>
      <sz val="10"/>
      <color theme="1"/>
      <name val="Calibri"/>
      <family val="2"/>
      <scheme val="minor"/>
    </font>
    <font>
      <sz val="10"/>
      <color rgb="FF006100"/>
      <name val="Calibri"/>
      <family val="2"/>
      <scheme val="minor"/>
    </font>
    <font>
      <b/>
      <i/>
      <sz val="13"/>
      <color theme="3"/>
      <name val="Calibri"/>
      <family val="2"/>
      <scheme val="minor"/>
    </font>
    <font>
      <sz val="9"/>
      <color rgb="FF9C6500"/>
      <name val="Calibri"/>
      <family val="2"/>
      <scheme val="minor"/>
    </font>
    <font>
      <sz val="9"/>
      <color rgb="FF9C0006"/>
      <name val="Calibri"/>
      <family val="2"/>
      <scheme val="minor"/>
    </font>
    <font>
      <i/>
      <sz val="9"/>
      <color rgb="FF9C6500"/>
      <name val="Calibri"/>
      <family val="2"/>
      <scheme val="minor"/>
    </font>
    <font>
      <b/>
      <sz val="9"/>
      <color theme="1"/>
      <name val="Calibri"/>
      <family val="2"/>
      <scheme val="minor"/>
    </font>
    <font>
      <b/>
      <i/>
      <sz val="18"/>
      <color theme="3"/>
      <name val="Calibri"/>
      <family val="2"/>
      <scheme val="minor"/>
    </font>
    <font>
      <i/>
      <sz val="8"/>
      <color theme="1"/>
      <name val="Calibri"/>
      <family val="2"/>
      <scheme val="minor"/>
    </font>
    <font>
      <sz val="11"/>
      <color rgb="FFFF0000"/>
      <name val="Calibri"/>
      <family val="2"/>
      <scheme val="minor"/>
    </font>
    <font>
      <i/>
      <sz val="9"/>
      <color rgb="FFFF0000"/>
      <name val="Calibri"/>
      <family val="2"/>
      <scheme val="minor"/>
    </font>
    <font>
      <sz val="9"/>
      <color rgb="FFFF0000"/>
      <name val="Calibri"/>
      <family val="2"/>
      <scheme val="minor"/>
    </font>
    <font>
      <sz val="10"/>
      <color rgb="FFFF0000"/>
      <name val="Calibri"/>
      <family val="2"/>
      <scheme val="minor"/>
    </font>
    <font>
      <i/>
      <sz val="9"/>
      <name val="Calibri"/>
      <family val="2"/>
      <scheme val="minor"/>
    </font>
    <font>
      <sz val="9"/>
      <name val="Calibri"/>
      <family val="2"/>
      <scheme val="minor"/>
    </font>
  </fonts>
  <fills count="6">
    <fill>
      <patternFill patternType="none"/>
    </fill>
    <fill>
      <patternFill patternType="gray125"/>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s>
  <borders count="6">
    <border>
      <left/>
      <right/>
      <top/>
      <bottom/>
      <diagonal/>
    </border>
    <border>
      <left/>
      <right/>
      <top/>
      <bottom style="thick">
        <color theme="4" tint="0.499984740745262"/>
      </bottom>
      <diagonal/>
    </border>
    <border>
      <left/>
      <right style="double">
        <color indexed="64"/>
      </right>
      <top/>
      <bottom/>
      <diagonal/>
    </border>
    <border>
      <left/>
      <right/>
      <top/>
      <bottom style="medium">
        <color theme="4" tint="0.39997558519241921"/>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7">
    <xf numFmtId="0" fontId="0" fillId="0" borderId="0"/>
    <xf numFmtId="0" fontId="1" fillId="0" borderId="1" applyNumberFormat="0" applyFill="0" applyAlignment="0" applyProtection="0"/>
    <xf numFmtId="0" fontId="2" fillId="2" borderId="0" applyNumberFormat="0" applyBorder="0" applyAlignment="0" applyProtection="0"/>
    <xf numFmtId="0" fontId="4" fillId="3" borderId="0" applyNumberFormat="0" applyBorder="0" applyAlignment="0" applyProtection="0"/>
    <xf numFmtId="0" fontId="6" fillId="4" borderId="0" applyNumberFormat="0" applyBorder="0" applyAlignment="0" applyProtection="0"/>
    <xf numFmtId="0" fontId="9" fillId="0" borderId="0" applyNumberFormat="0" applyFill="0" applyBorder="0" applyAlignment="0" applyProtection="0"/>
    <xf numFmtId="0" fontId="10" fillId="0" borderId="3" applyNumberFormat="0" applyFill="0" applyAlignment="0" applyProtection="0"/>
  </cellStyleXfs>
  <cellXfs count="130">
    <xf numFmtId="0" fontId="0" fillId="0" borderId="0" xfId="0"/>
    <xf numFmtId="0" fontId="3" fillId="0" borderId="0" xfId="0" applyFont="1"/>
    <xf numFmtId="0" fontId="1" fillId="0" borderId="1" xfId="1"/>
    <xf numFmtId="0" fontId="1" fillId="0" borderId="1" xfId="1" applyAlignment="1">
      <alignment horizontal="right"/>
    </xf>
    <xf numFmtId="0" fontId="0" fillId="0" borderId="0" xfId="0" applyAlignment="1">
      <alignment vertical="top"/>
    </xf>
    <xf numFmtId="0" fontId="0" fillId="0" borderId="0" xfId="0" quotePrefix="1" applyNumberFormat="1" applyAlignment="1">
      <alignment horizontal="left" vertical="top" wrapText="1"/>
    </xf>
    <xf numFmtId="0" fontId="0" fillId="0" borderId="0" xfId="0" applyNumberFormat="1" applyAlignment="1">
      <alignment horizontal="left" vertical="top" wrapText="1"/>
    </xf>
    <xf numFmtId="0" fontId="3" fillId="0" borderId="0" xfId="0" applyFont="1" applyAlignment="1">
      <alignment vertical="top"/>
    </xf>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4" fillId="3" borderId="0" xfId="3"/>
    <xf numFmtId="0" fontId="0" fillId="0" borderId="0" xfId="0" applyAlignment="1">
      <alignment wrapText="1"/>
    </xf>
    <xf numFmtId="0" fontId="3" fillId="0" borderId="0" xfId="0" applyFont="1" applyAlignment="1">
      <alignment horizontal="left" vertical="top" wrapText="1"/>
    </xf>
    <xf numFmtId="0" fontId="6" fillId="4" borderId="0" xfId="4"/>
    <xf numFmtId="0" fontId="9" fillId="0" borderId="0" xfId="5"/>
    <xf numFmtId="0" fontId="10" fillId="0" borderId="3" xfId="6"/>
    <xf numFmtId="0" fontId="11" fillId="0" borderId="3" xfId="6" applyFont="1"/>
    <xf numFmtId="0" fontId="1" fillId="0" borderId="1" xfId="1" applyAlignment="1"/>
    <xf numFmtId="0" fontId="5" fillId="0" borderId="0" xfId="0" applyFont="1"/>
    <xf numFmtId="0" fontId="12" fillId="0" borderId="0" xfId="0" applyFont="1" applyAlignment="1">
      <alignment horizontal="left" indent="1"/>
    </xf>
    <xf numFmtId="0" fontId="12" fillId="0" borderId="0" xfId="0" applyFont="1" applyAlignment="1">
      <alignment horizontal="left" indent="2"/>
    </xf>
    <xf numFmtId="0" fontId="4" fillId="3" borderId="0" xfId="3" applyAlignment="1">
      <alignment horizontal="left" vertical="top" wrapText="1"/>
    </xf>
    <xf numFmtId="0" fontId="4" fillId="3" borderId="0" xfId="3" applyAlignment="1">
      <alignment horizontal="left" wrapText="1"/>
    </xf>
    <xf numFmtId="0" fontId="1" fillId="0" borderId="1" xfId="1" applyAlignment="1">
      <alignment horizontal="left" wrapText="1"/>
    </xf>
    <xf numFmtId="0" fontId="1" fillId="0" borderId="1" xfId="1" quotePrefix="1" applyAlignment="1">
      <alignment horizontal="left" wrapText="1"/>
    </xf>
    <xf numFmtId="0" fontId="0" fillId="0" borderId="0" xfId="0" quotePrefix="1" applyAlignment="1">
      <alignment horizontal="left" wrapText="1"/>
    </xf>
    <xf numFmtId="0" fontId="6" fillId="4" borderId="0" xfId="4" applyAlignment="1">
      <alignment horizontal="left" vertical="top" wrapText="1"/>
    </xf>
    <xf numFmtId="0" fontId="6" fillId="4" borderId="0" xfId="4" applyAlignment="1">
      <alignment horizontal="left" wrapText="1"/>
    </xf>
    <xf numFmtId="0" fontId="13" fillId="0" borderId="0" xfId="0" applyFont="1" applyAlignment="1">
      <alignment horizontal="left" vertical="top" wrapText="1"/>
    </xf>
    <xf numFmtId="0" fontId="14" fillId="0" borderId="0" xfId="0" quotePrefix="1" applyNumberFormat="1" applyFont="1" applyAlignment="1">
      <alignment horizontal="left" vertical="top" wrapText="1"/>
    </xf>
    <xf numFmtId="0" fontId="14" fillId="0" borderId="0" xfId="0" applyNumberFormat="1" applyFont="1" applyAlignment="1">
      <alignment horizontal="left" vertical="top" wrapText="1"/>
    </xf>
    <xf numFmtId="0" fontId="14" fillId="0" borderId="0" xfId="0" applyFont="1" applyAlignment="1">
      <alignment horizontal="left" wrapText="1"/>
    </xf>
    <xf numFmtId="0" fontId="14" fillId="0" borderId="0" xfId="0" applyFont="1" applyAlignment="1">
      <alignment horizontal="left" vertical="top" wrapText="1"/>
    </xf>
    <xf numFmtId="0" fontId="15" fillId="0" borderId="0" xfId="0" applyFont="1" applyAlignment="1">
      <alignment horizontal="left" vertical="top" wrapText="1"/>
    </xf>
    <xf numFmtId="0" fontId="16" fillId="0" borderId="0" xfId="0" quotePrefix="1" applyNumberFormat="1" applyFont="1" applyAlignment="1">
      <alignment horizontal="left" vertical="top" wrapText="1"/>
    </xf>
    <xf numFmtId="0" fontId="17" fillId="3" borderId="0" xfId="3" applyFont="1" applyAlignment="1">
      <alignment horizontal="left" vertical="top" wrapText="1"/>
    </xf>
    <xf numFmtId="0" fontId="16" fillId="0" borderId="0" xfId="0" applyNumberFormat="1" applyFont="1" applyAlignment="1">
      <alignment horizontal="left" vertical="top" wrapText="1"/>
    </xf>
    <xf numFmtId="0" fontId="16" fillId="0" borderId="0" xfId="0" applyFont="1" applyAlignment="1">
      <alignment horizontal="left" wrapText="1"/>
    </xf>
    <xf numFmtId="0" fontId="17" fillId="3" borderId="0" xfId="3" applyFont="1" applyAlignment="1">
      <alignment horizontal="left" wrapText="1"/>
    </xf>
    <xf numFmtId="0" fontId="16" fillId="0" borderId="0" xfId="0" applyFont="1" applyAlignment="1">
      <alignment horizontal="left" vertical="top" wrapText="1"/>
    </xf>
    <xf numFmtId="0" fontId="16" fillId="0" borderId="0" xfId="0" quotePrefix="1" applyFont="1" applyAlignment="1">
      <alignment horizontal="left" wrapText="1"/>
    </xf>
    <xf numFmtId="0" fontId="16" fillId="0" borderId="0" xfId="0" quotePrefix="1" applyFont="1" applyAlignment="1">
      <alignment horizontal="left" vertical="top" wrapText="1"/>
    </xf>
    <xf numFmtId="0" fontId="6" fillId="0" borderId="0" xfId="4" applyFill="1"/>
    <xf numFmtId="0" fontId="6" fillId="0" borderId="0" xfId="4" applyFill="1" applyAlignment="1">
      <alignment horizontal="left" vertical="top" wrapText="1"/>
    </xf>
    <xf numFmtId="0" fontId="6" fillId="0" borderId="0" xfId="4" quotePrefix="1" applyNumberFormat="1" applyFill="1" applyAlignment="1">
      <alignment horizontal="left" vertical="top" wrapText="1"/>
    </xf>
    <xf numFmtId="0" fontId="0" fillId="0" borderId="0" xfId="0" applyFill="1" applyAlignment="1">
      <alignment horizontal="left" wrapText="1"/>
    </xf>
    <xf numFmtId="0" fontId="2" fillId="0" borderId="0" xfId="2" applyFill="1" applyAlignment="1">
      <alignment horizontal="left" wrapText="1"/>
    </xf>
    <xf numFmtId="0" fontId="6" fillId="0" borderId="1" xfId="4" applyFill="1" applyBorder="1" applyAlignment="1">
      <alignment horizontal="left" wrapText="1"/>
    </xf>
    <xf numFmtId="0" fontId="0" fillId="0" borderId="0" xfId="0" applyFill="1"/>
    <xf numFmtId="0" fontId="1" fillId="0" borderId="1" xfId="1" applyAlignment="1">
      <alignment horizontal="left"/>
    </xf>
    <xf numFmtId="0" fontId="4" fillId="0" borderId="0" xfId="3" applyFill="1"/>
    <xf numFmtId="0" fontId="8" fillId="0" borderId="1" xfId="4" applyFont="1" applyFill="1" applyBorder="1" applyAlignment="1">
      <alignment horizontal="left" wrapText="1"/>
    </xf>
    <xf numFmtId="0" fontId="7" fillId="0" borderId="0" xfId="4" applyFont="1" applyFill="1" applyAlignment="1">
      <alignment horizontal="left" vertical="top" wrapText="1"/>
    </xf>
    <xf numFmtId="0" fontId="6" fillId="0" borderId="0" xfId="4" applyFill="1" applyAlignment="1">
      <alignment horizontal="left" wrapText="1"/>
    </xf>
    <xf numFmtId="0" fontId="6" fillId="0" borderId="0" xfId="4" applyNumberFormat="1" applyFill="1" applyAlignment="1">
      <alignment horizontal="left" vertical="top" wrapText="1"/>
    </xf>
    <xf numFmtId="0" fontId="18" fillId="0" borderId="1" xfId="1" applyFont="1" applyAlignment="1">
      <alignment horizontal="left"/>
    </xf>
    <xf numFmtId="0" fontId="1" fillId="0" borderId="1" xfId="1" applyAlignment="1">
      <alignment horizontal="left" vertical="top"/>
    </xf>
    <xf numFmtId="0" fontId="1" fillId="0" borderId="1" xfId="1" applyFill="1" applyAlignment="1">
      <alignment horizontal="left" wrapText="1"/>
    </xf>
    <xf numFmtId="0" fontId="12" fillId="0" borderId="0" xfId="0" applyFont="1" applyAlignment="1">
      <alignment horizontal="left" wrapText="1" indent="2"/>
    </xf>
    <xf numFmtId="0" fontId="3" fillId="0" borderId="0" xfId="0" applyFont="1" applyAlignment="1">
      <alignment horizontal="right" vertical="top"/>
    </xf>
    <xf numFmtId="0" fontId="0" fillId="0" borderId="0" xfId="0" quotePrefix="1"/>
    <xf numFmtId="0" fontId="19" fillId="4" borderId="0" xfId="4" applyFont="1" applyAlignment="1">
      <alignment horizontal="left" vertical="top" wrapText="1"/>
    </xf>
    <xf numFmtId="0" fontId="19" fillId="4" borderId="0" xfId="4" quotePrefix="1" applyNumberFormat="1" applyFont="1" applyAlignment="1">
      <alignment horizontal="left" vertical="top" wrapText="1"/>
    </xf>
    <xf numFmtId="0" fontId="13" fillId="0" borderId="0" xfId="0" applyFont="1" applyAlignment="1">
      <alignment horizontal="left" wrapText="1"/>
    </xf>
    <xf numFmtId="0" fontId="21" fillId="4" borderId="0" xfId="4" applyFont="1" applyAlignment="1">
      <alignment horizontal="left" vertical="top" wrapText="1"/>
    </xf>
    <xf numFmtId="0" fontId="19" fillId="4" borderId="0" xfId="4" applyFont="1" applyAlignment="1">
      <alignment horizontal="left" wrapText="1"/>
    </xf>
    <xf numFmtId="0" fontId="19" fillId="4" borderId="0" xfId="4" applyNumberFormat="1" applyFont="1" applyAlignment="1">
      <alignment horizontal="left" vertical="top" wrapText="1"/>
    </xf>
    <xf numFmtId="0" fontId="3" fillId="0" borderId="2" xfId="0" applyFont="1" applyBorder="1" applyAlignment="1">
      <alignment horizontal="right"/>
    </xf>
    <xf numFmtId="0" fontId="18" fillId="0" borderId="1" xfId="1" applyFont="1"/>
    <xf numFmtId="0" fontId="15" fillId="0" borderId="0" xfId="0" applyFont="1" applyAlignment="1">
      <alignment horizontal="left" wrapText="1"/>
    </xf>
    <xf numFmtId="0" fontId="18" fillId="0" borderId="1" xfId="1" applyFont="1" applyAlignment="1">
      <alignment horizontal="left" wrapText="1"/>
    </xf>
    <xf numFmtId="0" fontId="7" fillId="0" borderId="0" xfId="4" applyFont="1" applyFill="1" applyAlignment="1">
      <alignment horizontal="left" wrapText="1"/>
    </xf>
    <xf numFmtId="0" fontId="18" fillId="0" borderId="1" xfId="1" applyFont="1" applyAlignment="1">
      <alignment horizontal="left" vertical="top"/>
    </xf>
    <xf numFmtId="0" fontId="14" fillId="0" borderId="0" xfId="0" applyFont="1" applyAlignment="1">
      <alignment horizontal="left" vertical="top"/>
    </xf>
    <xf numFmtId="0" fontId="10" fillId="0" borderId="3" xfId="6" applyFill="1"/>
    <xf numFmtId="0" fontId="1" fillId="0" borderId="1" xfId="1" applyFill="1"/>
    <xf numFmtId="0" fontId="17" fillId="0" borderId="0" xfId="3" applyFont="1" applyFill="1" applyAlignment="1">
      <alignment horizontal="left" vertical="top" wrapText="1"/>
    </xf>
    <xf numFmtId="0" fontId="17" fillId="0" borderId="0" xfId="3" applyFont="1" applyFill="1" applyAlignment="1">
      <alignment horizontal="left" wrapText="1"/>
    </xf>
    <xf numFmtId="0" fontId="4" fillId="0" borderId="0" xfId="3" applyFill="1" applyAlignment="1">
      <alignment horizontal="left" vertical="top" wrapText="1"/>
    </xf>
    <xf numFmtId="0" fontId="0" fillId="0" borderId="0" xfId="0" applyFill="1" applyAlignment="1">
      <alignment horizontal="left" vertical="top" wrapText="1"/>
    </xf>
    <xf numFmtId="0" fontId="4" fillId="0" borderId="0" xfId="3" applyFill="1" applyAlignment="1">
      <alignment horizontal="left" wrapText="1"/>
    </xf>
    <xf numFmtId="0" fontId="20" fillId="0" borderId="0" xfId="2" applyFont="1" applyFill="1" applyAlignment="1">
      <alignment vertical="top"/>
    </xf>
    <xf numFmtId="0" fontId="14" fillId="0" borderId="0" xfId="0" applyFont="1" applyFill="1"/>
    <xf numFmtId="0" fontId="20" fillId="0" borderId="0" xfId="2" applyFont="1" applyFill="1"/>
    <xf numFmtId="0" fontId="2" fillId="0" borderId="0" xfId="2" applyFill="1" applyAlignment="1">
      <alignment vertical="top"/>
    </xf>
    <xf numFmtId="0" fontId="2" fillId="0" borderId="0" xfId="2" applyFill="1"/>
    <xf numFmtId="0" fontId="3" fillId="0" borderId="0" xfId="0" applyFont="1" applyFill="1" applyAlignment="1">
      <alignment vertical="top"/>
    </xf>
    <xf numFmtId="0" fontId="23" fillId="0" borderId="3" xfId="6" applyFont="1"/>
    <xf numFmtId="0" fontId="24" fillId="0" borderId="0" xfId="0" applyFont="1" applyAlignment="1">
      <alignment wrapText="1"/>
    </xf>
    <xf numFmtId="0" fontId="9" fillId="0" borderId="0" xfId="5" applyAlignment="1">
      <alignment horizontal="left" wrapText="1" indent="1"/>
    </xf>
    <xf numFmtId="0" fontId="10" fillId="0" borderId="3" xfId="6" applyAlignment="1">
      <alignment wrapText="1"/>
    </xf>
    <xf numFmtId="0" fontId="1" fillId="0" borderId="1" xfId="1" applyAlignment="1">
      <alignment wrapText="1"/>
    </xf>
    <xf numFmtId="0" fontId="26" fillId="0" borderId="0" xfId="0" applyFont="1" applyAlignment="1">
      <alignment horizontal="left" vertical="top" wrapText="1"/>
    </xf>
    <xf numFmtId="0" fontId="27" fillId="0" borderId="0" xfId="0" applyNumberFormat="1" applyFont="1" applyAlignment="1">
      <alignment horizontal="left" vertical="top" wrapText="1"/>
    </xf>
    <xf numFmtId="0" fontId="26" fillId="5" borderId="0" xfId="0" applyFont="1" applyFill="1" applyAlignment="1">
      <alignment horizontal="left" vertical="top" wrapText="1"/>
    </xf>
    <xf numFmtId="0" fontId="27" fillId="5" borderId="0" xfId="0" applyNumberFormat="1" applyFont="1" applyFill="1" applyAlignment="1">
      <alignment horizontal="left" vertical="top" wrapText="1"/>
    </xf>
    <xf numFmtId="0" fontId="27" fillId="0" borderId="0" xfId="0" applyFont="1" applyAlignment="1">
      <alignment horizontal="left" vertical="top" wrapText="1"/>
    </xf>
    <xf numFmtId="0" fontId="27" fillId="0" borderId="0" xfId="0" applyFont="1" applyAlignment="1">
      <alignment horizontal="left" wrapText="1"/>
    </xf>
    <xf numFmtId="0" fontId="28" fillId="3" borderId="0" xfId="3" applyFont="1" applyAlignment="1">
      <alignment horizontal="left" wrapText="1"/>
    </xf>
    <xf numFmtId="0" fontId="25" fillId="3" borderId="0" xfId="3" applyFont="1" applyAlignment="1">
      <alignment horizontal="left" wrapText="1"/>
    </xf>
    <xf numFmtId="0" fontId="26" fillId="0" borderId="0" xfId="0" applyFont="1" applyAlignment="1">
      <alignment horizontal="left" wrapText="1"/>
    </xf>
    <xf numFmtId="0" fontId="25" fillId="3" borderId="0" xfId="3" applyFont="1"/>
    <xf numFmtId="0" fontId="15" fillId="0" borderId="0" xfId="0" applyFont="1" applyAlignment="1">
      <alignment horizontal="center" vertical="top" wrapText="1"/>
    </xf>
    <xf numFmtId="0" fontId="0" fillId="0" borderId="0" xfId="0" applyAlignment="1">
      <alignment horizontal="center"/>
    </xf>
    <xf numFmtId="0" fontId="0" fillId="0" borderId="0" xfId="0" applyAlignment="1">
      <alignment horizontal="center" wrapText="1"/>
    </xf>
    <xf numFmtId="0" fontId="1" fillId="0" borderId="1" xfId="1" applyAlignment="1">
      <alignment horizontal="center" wrapText="1"/>
    </xf>
    <xf numFmtId="0" fontId="16" fillId="0" borderId="0" xfId="0" applyFont="1" applyAlignment="1">
      <alignment horizontal="center" vertical="top" wrapText="1"/>
    </xf>
    <xf numFmtId="0" fontId="0" fillId="0" borderId="0" xfId="0" applyAlignment="1">
      <alignment horizontal="center" vertical="top" wrapText="1"/>
    </xf>
    <xf numFmtId="0" fontId="0" fillId="0" borderId="0" xfId="0" applyFill="1" applyAlignment="1">
      <alignment horizontal="center" wrapText="1"/>
    </xf>
    <xf numFmtId="0" fontId="2" fillId="0" borderId="0" xfId="2" applyFill="1" applyAlignment="1">
      <alignment horizontal="center" wrapText="1"/>
    </xf>
    <xf numFmtId="0" fontId="6" fillId="0" borderId="0" xfId="4" applyFill="1" applyAlignment="1">
      <alignment horizontal="center" vertical="top" wrapText="1"/>
    </xf>
    <xf numFmtId="0" fontId="0" fillId="0" borderId="0" xfId="0" applyFill="1" applyAlignment="1">
      <alignment horizontal="center"/>
    </xf>
    <xf numFmtId="0" fontId="3" fillId="0" borderId="0" xfId="0" applyFont="1" applyAlignment="1">
      <alignment horizontal="center" wrapText="1"/>
    </xf>
    <xf numFmtId="0" fontId="3" fillId="0" borderId="0" xfId="0" applyFont="1" applyAlignment="1">
      <alignment horizontal="center" vertical="top" wrapText="1"/>
    </xf>
    <xf numFmtId="0" fontId="8" fillId="0" borderId="1" xfId="4" applyFont="1" applyFill="1" applyBorder="1" applyAlignment="1">
      <alignment horizontal="center" wrapText="1"/>
    </xf>
    <xf numFmtId="0" fontId="6" fillId="0" borderId="0" xfId="4" applyFill="1" applyAlignment="1">
      <alignment horizontal="center" wrapText="1"/>
    </xf>
    <xf numFmtId="0" fontId="0" fillId="0" borderId="4" xfId="0" applyFill="1" applyBorder="1"/>
    <xf numFmtId="0" fontId="29" fillId="0" borderId="0" xfId="0" applyFont="1" applyAlignment="1">
      <alignment horizontal="left" vertical="top" wrapText="1"/>
    </xf>
    <xf numFmtId="0" fontId="30" fillId="0" borderId="0" xfId="0" applyNumberFormat="1" applyFont="1" applyAlignment="1">
      <alignment horizontal="left" vertical="top" wrapText="1"/>
    </xf>
    <xf numFmtId="0" fontId="0" fillId="5" borderId="5" xfId="0" applyFill="1" applyBorder="1" applyAlignment="1">
      <alignment horizontal="center"/>
    </xf>
    <xf numFmtId="0" fontId="10" fillId="0" borderId="3" xfId="6" applyAlignment="1">
      <alignment vertical="top"/>
    </xf>
    <xf numFmtId="0" fontId="1" fillId="0" borderId="1" xfId="1" applyAlignment="1">
      <alignment vertical="top"/>
    </xf>
    <xf numFmtId="0" fontId="1" fillId="0" borderId="1" xfId="1" applyAlignment="1">
      <alignment horizontal="left" vertical="top" wrapText="1"/>
    </xf>
    <xf numFmtId="0" fontId="13" fillId="0" borderId="0" xfId="0" applyFont="1"/>
    <xf numFmtId="0" fontId="13" fillId="0" borderId="0" xfId="0" quotePrefix="1" applyFont="1" applyAlignment="1">
      <alignment horizontal="left" vertical="top"/>
    </xf>
    <xf numFmtId="0" fontId="13" fillId="0" borderId="0" xfId="0" quotePrefix="1" applyFont="1" applyAlignment="1">
      <alignment horizontal="left"/>
    </xf>
    <xf numFmtId="0" fontId="13" fillId="0" borderId="0" xfId="0" applyFont="1" applyAlignment="1">
      <alignment wrapText="1"/>
    </xf>
  </cellXfs>
  <cellStyles count="7">
    <cellStyle name="Bad" xfId="2" builtinId="27"/>
    <cellStyle name="Good" xfId="3" builtinId="26"/>
    <cellStyle name="Heading 2" xfId="1" builtinId="17"/>
    <cellStyle name="Heading 3" xfId="6" builtinId="18"/>
    <cellStyle name="Hyperlink" xfId="5" builtinId="8"/>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ields" displayName="Fields" ref="A3:D109" totalsRowShown="0">
  <autoFilter ref="A3:D109" xr:uid="{00000000-0009-0000-0100-000001000000}"/>
  <sortState xmlns:xlrd2="http://schemas.microsoft.com/office/spreadsheetml/2017/richdata2" ref="A2:D106">
    <sortCondition ref="A1:A106"/>
  </sortState>
  <tableColumns count="4">
    <tableColumn id="1" xr3:uid="{00000000-0010-0000-0000-000001000000}" name="FieldName"/>
    <tableColumn id="2" xr3:uid="{00000000-0010-0000-0000-000002000000}" name="FieldID"/>
    <tableColumn id="3" xr3:uid="{00000000-0010-0000-0000-000003000000}" name="Format"/>
    <tableColumn id="4" xr3:uid="{00000000-0010-0000-0000-000004000000}" name="Patter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t.cicero-fbs.com/rest/sip2/%3cagencyId%3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B4" sqref="B4"/>
    </sheetView>
  </sheetViews>
  <sheetFormatPr defaultRowHeight="15" x14ac:dyDescent="0.25"/>
  <cols>
    <col min="1" max="1" width="11.42578125" customWidth="1"/>
    <col min="2" max="2" width="74.7109375" customWidth="1"/>
  </cols>
  <sheetData>
    <row r="1" spans="1:2" s="18" customFormat="1" ht="24" thickBot="1" x14ac:dyDescent="0.4">
      <c r="A1" s="90"/>
      <c r="B1" s="19" t="s">
        <v>444</v>
      </c>
    </row>
    <row r="3" spans="1:2" x14ac:dyDescent="0.25">
      <c r="A3" s="21" t="s">
        <v>283</v>
      </c>
    </row>
    <row r="4" spans="1:2" ht="105" x14ac:dyDescent="0.25">
      <c r="B4" s="14" t="s">
        <v>384</v>
      </c>
    </row>
    <row r="5" spans="1:2" ht="150" x14ac:dyDescent="0.25">
      <c r="B5" s="11" t="s">
        <v>385</v>
      </c>
    </row>
    <row r="7" spans="1:2" x14ac:dyDescent="0.25">
      <c r="A7" s="21" t="s">
        <v>282</v>
      </c>
    </row>
    <row r="8" spans="1:2" ht="30" x14ac:dyDescent="0.25">
      <c r="B8" s="14" t="s">
        <v>386</v>
      </c>
    </row>
    <row r="9" spans="1:2" ht="30" x14ac:dyDescent="0.25">
      <c r="B9" s="14" t="s">
        <v>387</v>
      </c>
    </row>
    <row r="10" spans="1:2" x14ac:dyDescent="0.25">
      <c r="B10" s="14" t="s">
        <v>388</v>
      </c>
    </row>
    <row r="12" spans="1:2" x14ac:dyDescent="0.25">
      <c r="A12" s="21" t="s">
        <v>269</v>
      </c>
    </row>
    <row r="13" spans="1:2" ht="30" x14ac:dyDescent="0.25">
      <c r="A13" s="4">
        <v>1</v>
      </c>
      <c r="B13" s="12" t="s">
        <v>270</v>
      </c>
    </row>
    <row r="14" spans="1:2" x14ac:dyDescent="0.25">
      <c r="A14" s="4">
        <v>2</v>
      </c>
      <c r="B14" s="4" t="s">
        <v>389</v>
      </c>
    </row>
    <row r="15" spans="1:2" x14ac:dyDescent="0.25">
      <c r="A15" s="4">
        <v>3</v>
      </c>
      <c r="B15" s="4" t="s">
        <v>271</v>
      </c>
    </row>
    <row r="16" spans="1:2" x14ac:dyDescent="0.25">
      <c r="A16" s="4">
        <v>4</v>
      </c>
      <c r="B16" s="4" t="s">
        <v>390</v>
      </c>
    </row>
    <row r="17" spans="1:2" x14ac:dyDescent="0.25">
      <c r="A17" s="62" t="s">
        <v>272</v>
      </c>
      <c r="B17" s="4" t="s">
        <v>273</v>
      </c>
    </row>
  </sheetData>
  <pageMargins left="0.70866141732283472" right="0.70866141732283472" top="0.74803149606299213" bottom="0.74803149606299213" header="0.31496062992125984" footer="0.31496062992125984"/>
  <pageSetup paperSize="9"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abSelected="1" workbookViewId="0">
      <selection activeCell="B1" sqref="B1"/>
    </sheetView>
  </sheetViews>
  <sheetFormatPr defaultRowHeight="15" x14ac:dyDescent="0.25"/>
  <cols>
    <col min="1" max="1" width="10.42578125" bestFit="1" customWidth="1"/>
    <col min="2" max="2" width="70.5703125" customWidth="1"/>
  </cols>
  <sheetData>
    <row r="1" spans="1:2" ht="24" thickBot="1" x14ac:dyDescent="0.4">
      <c r="A1" s="90"/>
      <c r="B1" s="19" t="s">
        <v>474</v>
      </c>
    </row>
    <row r="3" spans="1:2" x14ac:dyDescent="0.25">
      <c r="A3" s="21" t="s">
        <v>350</v>
      </c>
    </row>
    <row r="4" spans="1:2" ht="30" x14ac:dyDescent="0.25">
      <c r="B4" s="11" t="s">
        <v>391</v>
      </c>
    </row>
    <row r="5" spans="1:2" ht="45" x14ac:dyDescent="0.25">
      <c r="B5" s="14" t="s">
        <v>392</v>
      </c>
    </row>
    <row r="6" spans="1:2" x14ac:dyDescent="0.25">
      <c r="B6" s="14"/>
    </row>
    <row r="7" spans="1:2" x14ac:dyDescent="0.25">
      <c r="B7" s="14" t="s">
        <v>352</v>
      </c>
    </row>
    <row r="8" spans="1:2" x14ac:dyDescent="0.25">
      <c r="B8" s="92" t="s">
        <v>455</v>
      </c>
    </row>
    <row r="9" spans="1:2" x14ac:dyDescent="0.25">
      <c r="B9" s="14"/>
    </row>
    <row r="10" spans="1:2" ht="30" x14ac:dyDescent="0.25">
      <c r="B10" s="14" t="s">
        <v>353</v>
      </c>
    </row>
    <row r="11" spans="1:2" x14ac:dyDescent="0.25">
      <c r="B11" s="14"/>
    </row>
    <row r="12" spans="1:2" x14ac:dyDescent="0.25">
      <c r="B12" s="14" t="s">
        <v>354</v>
      </c>
    </row>
    <row r="13" spans="1:2" x14ac:dyDescent="0.25">
      <c r="B13" s="14" t="s">
        <v>431</v>
      </c>
    </row>
    <row r="14" spans="1:2" x14ac:dyDescent="0.25">
      <c r="B14" s="14" t="s">
        <v>355</v>
      </c>
    </row>
    <row r="16" spans="1:2" x14ac:dyDescent="0.25">
      <c r="B16" t="s">
        <v>284</v>
      </c>
    </row>
    <row r="17" spans="2:2" x14ac:dyDescent="0.25">
      <c r="B17" s="22" t="s">
        <v>286</v>
      </c>
    </row>
    <row r="18" spans="2:2" x14ac:dyDescent="0.25">
      <c r="B18" s="23" t="s">
        <v>287</v>
      </c>
    </row>
    <row r="19" spans="2:2" x14ac:dyDescent="0.25">
      <c r="B19" s="22" t="s">
        <v>285</v>
      </c>
    </row>
    <row r="20" spans="2:2" x14ac:dyDescent="0.25">
      <c r="B20" t="s">
        <v>393</v>
      </c>
    </row>
    <row r="23" spans="2:2" x14ac:dyDescent="0.25">
      <c r="B23" t="s">
        <v>394</v>
      </c>
    </row>
    <row r="24" spans="2:2" x14ac:dyDescent="0.25">
      <c r="B24" s="22" t="s">
        <v>288</v>
      </c>
    </row>
    <row r="25" spans="2:2" ht="37.5" x14ac:dyDescent="0.25">
      <c r="B25" s="61" t="s">
        <v>290</v>
      </c>
    </row>
    <row r="26" spans="2:2" x14ac:dyDescent="0.25">
      <c r="B26" s="22" t="s">
        <v>285</v>
      </c>
    </row>
    <row r="28" spans="2:2" x14ac:dyDescent="0.25">
      <c r="B28" t="s">
        <v>395</v>
      </c>
    </row>
    <row r="29" spans="2:2" x14ac:dyDescent="0.25">
      <c r="B29" s="22" t="s">
        <v>288</v>
      </c>
    </row>
    <row r="30" spans="2:2" x14ac:dyDescent="0.25">
      <c r="B30" s="23" t="s">
        <v>289</v>
      </c>
    </row>
    <row r="31" spans="2:2" x14ac:dyDescent="0.25">
      <c r="B31" s="22" t="s">
        <v>285</v>
      </c>
    </row>
  </sheetData>
  <hyperlinks>
    <hyperlink ref="B8" r:id="rId1" xr:uid="{00000000-0004-0000-0100-000000000000}"/>
  </hyperlinks>
  <pageMargins left="0.70866141732283472" right="0.70866141732283472" top="0.74803149606299213" bottom="0.74803149606299213" header="0.31496062992125984" footer="0.31496062992125984"/>
  <pageSetup paperSize="9" orientation="portrait" r:id="rId2"/>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39"/>
  <sheetViews>
    <sheetView topLeftCell="A336" workbookViewId="0">
      <selection activeCell="E365" sqref="E365"/>
    </sheetView>
  </sheetViews>
  <sheetFormatPr defaultRowHeight="15" x14ac:dyDescent="0.25"/>
  <cols>
    <col min="1" max="1" width="1.140625" customWidth="1"/>
    <col min="2" max="2" width="17.7109375" customWidth="1"/>
    <col min="3" max="3" width="8.5703125" style="1" customWidth="1"/>
    <col min="4" max="4" width="4" style="4" bestFit="1" customWidth="1"/>
    <col min="5" max="5" width="54.42578125" customWidth="1"/>
    <col min="6" max="6" width="1.140625" style="51" customWidth="1"/>
    <col min="7" max="7" width="4" bestFit="1" customWidth="1"/>
    <col min="8" max="8" width="37.7109375" customWidth="1"/>
    <col min="9" max="9" width="8.85546875" style="51"/>
  </cols>
  <sheetData>
    <row r="1" spans="1:9" s="18" customFormat="1" ht="24" thickBot="1" x14ac:dyDescent="0.4">
      <c r="A1" s="90"/>
      <c r="C1" s="19" t="s">
        <v>444</v>
      </c>
      <c r="D1" s="123"/>
      <c r="F1" s="77"/>
      <c r="I1" s="77"/>
    </row>
    <row r="3" spans="1:9" x14ac:dyDescent="0.25">
      <c r="B3" s="21" t="s">
        <v>351</v>
      </c>
    </row>
    <row r="4" spans="1:9" x14ac:dyDescent="0.25">
      <c r="C4" s="70" t="s">
        <v>8</v>
      </c>
      <c r="E4" s="17" t="str">
        <f>LoginRequest</f>
        <v>Login</v>
      </c>
    </row>
    <row r="5" spans="1:9" x14ac:dyDescent="0.25">
      <c r="C5" s="70"/>
      <c r="E5" s="17" t="str">
        <f>SCStatusRequest</f>
        <v>SC Status</v>
      </c>
    </row>
    <row r="6" spans="1:9" x14ac:dyDescent="0.25">
      <c r="E6" s="17"/>
    </row>
    <row r="7" spans="1:9" x14ac:dyDescent="0.25">
      <c r="C7" s="70" t="s">
        <v>276</v>
      </c>
      <c r="E7" s="17" t="str">
        <f>RequestASCResend</f>
        <v>Request ASC Resend - NOT SUPPORTED</v>
      </c>
    </row>
    <row r="8" spans="1:9" x14ac:dyDescent="0.25">
      <c r="C8" s="70"/>
      <c r="E8" s="17" t="str">
        <f>RetransmitLastMessageRequest</f>
        <v>any message</v>
      </c>
    </row>
    <row r="9" spans="1:9" x14ac:dyDescent="0.25">
      <c r="E9" s="17"/>
    </row>
    <row r="10" spans="1:9" x14ac:dyDescent="0.25">
      <c r="C10" s="70" t="s">
        <v>274</v>
      </c>
      <c r="E10" s="17" t="str">
        <f>PatronStatusRequest</f>
        <v>Patron Status Request</v>
      </c>
    </row>
    <row r="11" spans="1:9" x14ac:dyDescent="0.25">
      <c r="C11" s="70"/>
      <c r="E11" s="17" t="str">
        <f>PatronInformationRequest</f>
        <v>Patron Information</v>
      </c>
    </row>
    <row r="12" spans="1:9" x14ac:dyDescent="0.25">
      <c r="C12" s="70"/>
      <c r="E12" s="17" t="str">
        <f>EndPatronSessionRequest</f>
        <v>End Patron Session</v>
      </c>
    </row>
    <row r="13" spans="1:9" x14ac:dyDescent="0.25">
      <c r="C13" s="70"/>
      <c r="E13" s="17" t="str">
        <f>BlockPatronRequest</f>
        <v>Block Patron</v>
      </c>
    </row>
    <row r="15" spans="1:9" x14ac:dyDescent="0.25">
      <c r="C15" s="70" t="s">
        <v>279</v>
      </c>
      <c r="E15" s="17" t="str">
        <f>FeePaidRequest</f>
        <v>Fee Paid</v>
      </c>
    </row>
    <row r="16" spans="1:9" x14ac:dyDescent="0.25">
      <c r="E16" s="17"/>
    </row>
    <row r="17" spans="1:8" x14ac:dyDescent="0.25">
      <c r="C17" s="70" t="s">
        <v>275</v>
      </c>
      <c r="E17" s="17" t="str">
        <f>CheckinRequest</f>
        <v>Check-in Request</v>
      </c>
    </row>
    <row r="18" spans="1:8" x14ac:dyDescent="0.25">
      <c r="C18" s="70"/>
      <c r="E18" s="17" t="str">
        <f>CheckoutRequest</f>
        <v>Checkout Request</v>
      </c>
    </row>
    <row r="19" spans="1:8" x14ac:dyDescent="0.25">
      <c r="C19" s="70"/>
      <c r="E19" s="17" t="str">
        <f>HoldRequest</f>
        <v>Hold</v>
      </c>
    </row>
    <row r="20" spans="1:8" x14ac:dyDescent="0.25">
      <c r="C20" s="70"/>
      <c r="E20" s="17" t="str">
        <f>RenewRequest</f>
        <v>Renew</v>
      </c>
    </row>
    <row r="21" spans="1:8" x14ac:dyDescent="0.25">
      <c r="C21" s="70"/>
      <c r="E21" s="17" t="str">
        <f>RenewAllRequest</f>
        <v>Renew All</v>
      </c>
    </row>
    <row r="22" spans="1:8" x14ac:dyDescent="0.25">
      <c r="E22" s="17"/>
    </row>
    <row r="23" spans="1:8" x14ac:dyDescent="0.25">
      <c r="C23" s="70" t="s">
        <v>277</v>
      </c>
      <c r="E23" s="17" t="str">
        <f>ItemInformationRequest</f>
        <v>Item Information</v>
      </c>
    </row>
    <row r="25" spans="1:8" x14ac:dyDescent="0.25">
      <c r="C25" s="70" t="s">
        <v>278</v>
      </c>
      <c r="E25" s="17" t="str">
        <f>ItemStatusUpdateRequest</f>
        <v>Item Status Update</v>
      </c>
    </row>
    <row r="26" spans="1:8" x14ac:dyDescent="0.25">
      <c r="C26" s="70"/>
      <c r="E26" s="17" t="str">
        <f>ItemStatusUpdateRequest</f>
        <v>Item Status Update</v>
      </c>
    </row>
    <row r="29" spans="1:8" ht="18" thickBot="1" x14ac:dyDescent="0.35">
      <c r="A29" s="2"/>
      <c r="B29" s="2" t="s">
        <v>0</v>
      </c>
      <c r="C29" s="71"/>
      <c r="D29" s="124"/>
      <c r="E29" s="3"/>
      <c r="F29" s="78"/>
      <c r="G29" s="2"/>
      <c r="H29" s="3"/>
    </row>
    <row r="30" spans="1:8" ht="15.75" thickTop="1" x14ac:dyDescent="0.25">
      <c r="A30" s="13"/>
      <c r="B30" s="31" t="s">
        <v>30</v>
      </c>
      <c r="C30" s="31" t="str">
        <f>LOOKUP(B30,Fields[FieldName],Fields[Format])</f>
        <v>2-char</v>
      </c>
      <c r="D30" s="31"/>
      <c r="E30" s="32">
        <v>23</v>
      </c>
      <c r="F30" s="79"/>
      <c r="G30" s="36"/>
      <c r="H30" s="37"/>
    </row>
    <row r="31" spans="1:8" ht="24" x14ac:dyDescent="0.25">
      <c r="A31" s="13"/>
      <c r="B31" s="31" t="s">
        <v>24</v>
      </c>
      <c r="C31" s="31" t="str">
        <f>LOOKUP(B31,Fields[FieldName],Fields[Format])</f>
        <v>3-char</v>
      </c>
      <c r="D31" s="31"/>
      <c r="E31" s="33" t="s">
        <v>185</v>
      </c>
      <c r="F31" s="79"/>
      <c r="G31" s="105"/>
      <c r="H31" s="39"/>
    </row>
    <row r="32" spans="1:8" x14ac:dyDescent="0.25">
      <c r="A32" s="13"/>
      <c r="B32" s="31" t="s">
        <v>25</v>
      </c>
      <c r="C32" s="31" t="str">
        <f>LOOKUP(B32,Fields[FieldName],Fields[Format])</f>
        <v>18-char</v>
      </c>
      <c r="D32" s="31"/>
      <c r="E32" s="34" t="s">
        <v>197</v>
      </c>
      <c r="F32" s="79"/>
      <c r="G32" s="105"/>
      <c r="H32" s="39"/>
    </row>
    <row r="33" spans="1:8" ht="14.45" customHeight="1" x14ac:dyDescent="0.25">
      <c r="A33" s="13"/>
      <c r="B33" s="31" t="s">
        <v>26</v>
      </c>
      <c r="C33" s="31" t="str">
        <f>LOOKUP(B33,Fields[FieldName],Fields[Format])</f>
        <v>variable</v>
      </c>
      <c r="D33" s="31" t="s">
        <v>126</v>
      </c>
      <c r="E33" s="33" t="s">
        <v>197</v>
      </c>
      <c r="F33" s="79"/>
      <c r="G33" s="105"/>
      <c r="H33" s="39"/>
    </row>
    <row r="34" spans="1:8" ht="14.45" customHeight="1" x14ac:dyDescent="0.25">
      <c r="A34" s="13"/>
      <c r="B34" s="31" t="s">
        <v>27</v>
      </c>
      <c r="C34" s="31" t="str">
        <f>LOOKUP(B34,Fields[FieldName],Fields[Format])</f>
        <v>variable</v>
      </c>
      <c r="D34" s="31" t="s">
        <v>127</v>
      </c>
      <c r="E34" s="33" t="s">
        <v>197</v>
      </c>
      <c r="F34" s="79"/>
      <c r="G34" s="105"/>
      <c r="H34" s="39"/>
    </row>
    <row r="35" spans="1:8" x14ac:dyDescent="0.25">
      <c r="A35" s="13"/>
      <c r="B35" s="95" t="s">
        <v>28</v>
      </c>
      <c r="C35" s="95" t="str">
        <f>LOOKUP(B35,Fields[FieldName],Fields[Format])</f>
        <v>variable</v>
      </c>
      <c r="D35" s="95" t="s">
        <v>128</v>
      </c>
      <c r="E35" s="96" t="s">
        <v>396</v>
      </c>
      <c r="F35" s="79"/>
      <c r="G35" s="105"/>
      <c r="H35" s="39"/>
    </row>
    <row r="36" spans="1:8" x14ac:dyDescent="0.25">
      <c r="A36" s="13"/>
      <c r="B36" s="31" t="s">
        <v>29</v>
      </c>
      <c r="C36" s="31" t="str">
        <f>LOOKUP(B36,Fields[FieldName],Fields[Format])</f>
        <v>variable</v>
      </c>
      <c r="D36" s="31" t="s">
        <v>129</v>
      </c>
      <c r="E36" s="33" t="s">
        <v>197</v>
      </c>
      <c r="F36" s="79"/>
      <c r="G36" s="105"/>
      <c r="H36" s="39"/>
    </row>
    <row r="37" spans="1:8" x14ac:dyDescent="0.25">
      <c r="B37" s="40"/>
      <c r="C37" s="72"/>
      <c r="D37" s="42"/>
      <c r="E37" s="40"/>
      <c r="F37" s="80"/>
      <c r="G37" s="105"/>
      <c r="H37" s="39"/>
    </row>
    <row r="38" spans="1:8" ht="18" thickBot="1" x14ac:dyDescent="0.35">
      <c r="A38" s="2"/>
      <c r="B38" s="59" t="s">
        <v>1</v>
      </c>
      <c r="C38" s="71"/>
      <c r="D38" s="124"/>
      <c r="E38" s="3"/>
      <c r="G38" s="106"/>
    </row>
    <row r="39" spans="1:8" ht="15.75" thickTop="1" x14ac:dyDescent="0.25">
      <c r="A39" s="38"/>
      <c r="B39" s="31" t="s">
        <v>30</v>
      </c>
      <c r="C39" s="31" t="str">
        <f>LOOKUP(B39,Fields[FieldName],Fields[Format])</f>
        <v>2-char</v>
      </c>
      <c r="D39" s="31"/>
      <c r="E39" s="32">
        <v>24</v>
      </c>
      <c r="G39" s="106"/>
    </row>
    <row r="40" spans="1:8" x14ac:dyDescent="0.25">
      <c r="A40" s="38"/>
      <c r="B40" s="31" t="s">
        <v>119</v>
      </c>
      <c r="C40" s="31" t="str">
        <f>LOOKUP(B40,Fields[FieldName],Fields[Format])</f>
        <v>14-char</v>
      </c>
      <c r="D40" s="31"/>
      <c r="E40" s="34" t="s">
        <v>197</v>
      </c>
      <c r="G40" s="106"/>
    </row>
    <row r="41" spans="1:8" ht="24" x14ac:dyDescent="0.25">
      <c r="A41" s="38"/>
      <c r="B41" s="31" t="s">
        <v>24</v>
      </c>
      <c r="C41" s="31" t="str">
        <f>LOOKUP(B41,Fields[FieldName],Fields[Format])</f>
        <v>3-char</v>
      </c>
      <c r="D41" s="31"/>
      <c r="E41" s="33" t="s">
        <v>322</v>
      </c>
      <c r="G41" s="106"/>
    </row>
    <row r="42" spans="1:8" x14ac:dyDescent="0.25">
      <c r="A42" s="38"/>
      <c r="B42" s="31" t="s">
        <v>25</v>
      </c>
      <c r="C42" s="31" t="str">
        <f>LOOKUP(B42,Fields[FieldName],Fields[Format])</f>
        <v>18-char</v>
      </c>
      <c r="D42" s="31"/>
      <c r="E42" s="33" t="s">
        <v>197</v>
      </c>
      <c r="G42" s="106"/>
    </row>
    <row r="43" spans="1:8" ht="14.45" customHeight="1" x14ac:dyDescent="0.25">
      <c r="A43" s="38"/>
      <c r="B43" s="31" t="s">
        <v>26</v>
      </c>
      <c r="C43" s="31" t="str">
        <f>LOOKUP(B43,Fields[FieldName],Fields[Format])</f>
        <v>variable</v>
      </c>
      <c r="D43" s="31" t="s">
        <v>126</v>
      </c>
      <c r="E43" s="33" t="s">
        <v>197</v>
      </c>
      <c r="G43" s="106"/>
    </row>
    <row r="44" spans="1:8" ht="14.45" customHeight="1" x14ac:dyDescent="0.25">
      <c r="A44" s="38"/>
      <c r="B44" s="31" t="s">
        <v>27</v>
      </c>
      <c r="C44" s="31" t="str">
        <f>LOOKUP(B44,Fields[FieldName],Fields[Format])</f>
        <v>variable</v>
      </c>
      <c r="D44" s="31" t="s">
        <v>127</v>
      </c>
      <c r="E44" s="33" t="s">
        <v>197</v>
      </c>
      <c r="G44" s="106"/>
    </row>
    <row r="45" spans="1:8" x14ac:dyDescent="0.25">
      <c r="A45" s="38"/>
      <c r="B45" s="31" t="s">
        <v>31</v>
      </c>
      <c r="C45" s="31" t="str">
        <f>LOOKUP(B45,Fields[FieldName],Fields[Format])</f>
        <v>variable</v>
      </c>
      <c r="D45" s="31" t="s">
        <v>148</v>
      </c>
      <c r="E45" s="33" t="s">
        <v>221</v>
      </c>
      <c r="G45" s="106"/>
    </row>
    <row r="46" spans="1:8" ht="24" x14ac:dyDescent="0.25">
      <c r="A46" s="38"/>
      <c r="B46" s="31" t="s">
        <v>32</v>
      </c>
      <c r="C46" s="31" t="str">
        <f>LOOKUP(B46,Fields[FieldName],Fields[Format])</f>
        <v>1-char</v>
      </c>
      <c r="D46" s="31" t="s">
        <v>149</v>
      </c>
      <c r="E46" s="33" t="s">
        <v>397</v>
      </c>
      <c r="G46" s="106"/>
    </row>
    <row r="47" spans="1:8" ht="36" x14ac:dyDescent="0.25">
      <c r="A47" s="41"/>
      <c r="B47" s="31" t="s">
        <v>33</v>
      </c>
      <c r="C47" s="31" t="str">
        <f>LOOKUP(B47,Fields[FieldName],Fields[Format])</f>
        <v>1-char</v>
      </c>
      <c r="D47" s="31" t="s">
        <v>150</v>
      </c>
      <c r="E47" s="33" t="s">
        <v>398</v>
      </c>
      <c r="G47" s="106"/>
    </row>
    <row r="48" spans="1:8" ht="14.45" customHeight="1" x14ac:dyDescent="0.25">
      <c r="A48" s="41"/>
      <c r="B48" s="95" t="s">
        <v>34</v>
      </c>
      <c r="C48" s="95" t="str">
        <f>LOOKUP(B48,Fields[FieldName],Fields[Format])</f>
        <v>3-char</v>
      </c>
      <c r="D48" s="95" t="s">
        <v>151</v>
      </c>
      <c r="E48" s="99" t="s">
        <v>369</v>
      </c>
      <c r="G48" s="106"/>
    </row>
    <row r="49" spans="1:8" ht="24.75" x14ac:dyDescent="0.25">
      <c r="A49" s="41"/>
      <c r="B49" s="95" t="s">
        <v>35</v>
      </c>
      <c r="C49" s="95" t="str">
        <f>LOOKUP(B49,Fields[FieldName],Fields[Format])</f>
        <v>variable</v>
      </c>
      <c r="D49" s="95" t="s">
        <v>141</v>
      </c>
      <c r="E49" s="100" t="s">
        <v>196</v>
      </c>
      <c r="G49" s="106"/>
    </row>
    <row r="50" spans="1:8" x14ac:dyDescent="0.25">
      <c r="A50" s="41"/>
      <c r="B50" s="97" t="s">
        <v>36</v>
      </c>
      <c r="C50" s="97" t="str">
        <f>LOOKUP(B50,Fields[FieldName],Fields[Format])</f>
        <v>variable</v>
      </c>
      <c r="D50" s="97" t="s">
        <v>152</v>
      </c>
      <c r="E50" s="98" t="s">
        <v>399</v>
      </c>
      <c r="G50" s="106"/>
    </row>
    <row r="51" spans="1:8" ht="14.45" customHeight="1" x14ac:dyDescent="0.25">
      <c r="A51" s="41"/>
      <c r="B51" s="97" t="s">
        <v>37</v>
      </c>
      <c r="C51" s="97" t="str">
        <f>LOOKUP(B51,Fields[FieldName],Fields[Format])</f>
        <v>variable</v>
      </c>
      <c r="D51" s="97" t="s">
        <v>153</v>
      </c>
      <c r="E51" s="98" t="s">
        <v>399</v>
      </c>
      <c r="G51" s="106"/>
    </row>
    <row r="52" spans="1:8" x14ac:dyDescent="0.25">
      <c r="B52" s="34"/>
      <c r="C52" s="66"/>
      <c r="D52" s="35"/>
      <c r="E52" s="34"/>
      <c r="F52" s="48"/>
      <c r="G52" s="107"/>
      <c r="H52" s="8"/>
    </row>
    <row r="53" spans="1:8" ht="18" thickBot="1" x14ac:dyDescent="0.35">
      <c r="A53" s="2"/>
      <c r="B53" s="59" t="s">
        <v>23</v>
      </c>
      <c r="C53" s="73"/>
      <c r="D53" s="125"/>
      <c r="E53" s="26"/>
      <c r="F53" s="60"/>
      <c r="G53" s="108"/>
      <c r="H53" s="26"/>
    </row>
    <row r="54" spans="1:8" ht="15.75" thickTop="1" x14ac:dyDescent="0.25">
      <c r="A54" s="13"/>
      <c r="B54" s="31" t="s">
        <v>30</v>
      </c>
      <c r="C54" s="31" t="str">
        <f>LOOKUP(B54,Fields[FieldName],Fields[Format])</f>
        <v>2-char</v>
      </c>
      <c r="D54" s="31"/>
      <c r="E54" s="33">
        <v>11</v>
      </c>
      <c r="F54" s="79"/>
      <c r="G54" s="105"/>
      <c r="H54" s="37"/>
    </row>
    <row r="55" spans="1:8" ht="36" x14ac:dyDescent="0.25">
      <c r="A55" s="13"/>
      <c r="B55" s="31" t="s">
        <v>38</v>
      </c>
      <c r="C55" s="31" t="str">
        <f>LOOKUP(B55,Fields[FieldName],Fields[Format])</f>
        <v>1-char</v>
      </c>
      <c r="D55" s="31"/>
      <c r="E55" s="33" t="s">
        <v>400</v>
      </c>
      <c r="F55" s="80"/>
      <c r="G55" s="105"/>
      <c r="H55" s="39"/>
    </row>
    <row r="56" spans="1:8" ht="24" x14ac:dyDescent="0.25">
      <c r="A56" s="13"/>
      <c r="B56" s="31" t="s">
        <v>39</v>
      </c>
      <c r="C56" s="31" t="str">
        <f>LOOKUP(B56,Fields[FieldName],Fields[Format])</f>
        <v>1-char</v>
      </c>
      <c r="D56" s="31"/>
      <c r="E56" s="35" t="s">
        <v>401</v>
      </c>
      <c r="F56" s="80"/>
      <c r="G56" s="105"/>
      <c r="H56" s="39"/>
    </row>
    <row r="57" spans="1:8" x14ac:dyDescent="0.25">
      <c r="A57" s="13"/>
      <c r="B57" s="31" t="s">
        <v>25</v>
      </c>
      <c r="C57" s="31" t="str">
        <f>LOOKUP(B57,Fields[FieldName],Fields[Format])</f>
        <v>18-char</v>
      </c>
      <c r="D57" s="31"/>
      <c r="E57" s="35" t="s">
        <v>197</v>
      </c>
      <c r="F57" s="80"/>
      <c r="G57" s="105"/>
      <c r="H57" s="39"/>
    </row>
    <row r="58" spans="1:8" ht="24" x14ac:dyDescent="0.25">
      <c r="A58" s="13"/>
      <c r="B58" s="31" t="s">
        <v>40</v>
      </c>
      <c r="C58" s="31" t="str">
        <f>LOOKUP(B58,Fields[FieldName],Fields[Format])</f>
        <v>18-char</v>
      </c>
      <c r="D58" s="31"/>
      <c r="E58" s="33" t="s">
        <v>264</v>
      </c>
      <c r="F58" s="80"/>
      <c r="G58" s="105"/>
      <c r="H58" s="39"/>
    </row>
    <row r="59" spans="1:8" x14ac:dyDescent="0.25">
      <c r="A59" s="13"/>
      <c r="B59" s="31" t="s">
        <v>26</v>
      </c>
      <c r="C59" s="31" t="str">
        <f>LOOKUP(B59,Fields[FieldName],Fields[Format])</f>
        <v>variable</v>
      </c>
      <c r="D59" s="31" t="s">
        <v>126</v>
      </c>
      <c r="E59" s="33" t="s">
        <v>197</v>
      </c>
      <c r="F59" s="80"/>
      <c r="G59" s="105"/>
      <c r="H59" s="39"/>
    </row>
    <row r="60" spans="1:8" x14ac:dyDescent="0.25">
      <c r="A60" s="13"/>
      <c r="B60" s="31" t="s">
        <v>27</v>
      </c>
      <c r="C60" s="31" t="str">
        <f>LOOKUP(B60,Fields[FieldName],Fields[Format])</f>
        <v>variable</v>
      </c>
      <c r="D60" s="31" t="s">
        <v>127</v>
      </c>
      <c r="E60" s="33" t="s">
        <v>197</v>
      </c>
      <c r="F60" s="80"/>
      <c r="G60" s="105"/>
      <c r="H60" s="39"/>
    </row>
    <row r="61" spans="1:8" x14ac:dyDescent="0.25">
      <c r="A61" s="13"/>
      <c r="B61" s="31" t="s">
        <v>41</v>
      </c>
      <c r="C61" s="31" t="str">
        <f>LOOKUP(B61,Fields[FieldName],Fields[Format])</f>
        <v>variable</v>
      </c>
      <c r="D61" s="31" t="s">
        <v>130</v>
      </c>
      <c r="E61" s="33" t="s">
        <v>297</v>
      </c>
      <c r="F61" s="80"/>
      <c r="G61" s="105"/>
      <c r="H61" s="39"/>
    </row>
    <row r="62" spans="1:8" x14ac:dyDescent="0.25">
      <c r="A62" s="13"/>
      <c r="B62" s="95" t="s">
        <v>28</v>
      </c>
      <c r="C62" s="95" t="str">
        <f>LOOKUP(B62,Fields[FieldName],Fields[Format])</f>
        <v>variable</v>
      </c>
      <c r="D62" s="95" t="s">
        <v>128</v>
      </c>
      <c r="E62" s="96" t="s">
        <v>396</v>
      </c>
      <c r="F62" s="80"/>
      <c r="G62" s="105"/>
      <c r="H62" s="39"/>
    </row>
    <row r="63" spans="1:8" x14ac:dyDescent="0.25">
      <c r="A63" s="13"/>
      <c r="B63" s="95" t="s">
        <v>42</v>
      </c>
      <c r="C63" s="95" t="str">
        <f>LOOKUP(B63,Fields[FieldName],Fields[Format])</f>
        <v>variable</v>
      </c>
      <c r="D63" s="95" t="s">
        <v>131</v>
      </c>
      <c r="E63" s="96" t="s">
        <v>396</v>
      </c>
      <c r="F63" s="80"/>
      <c r="G63" s="105"/>
      <c r="H63" s="42"/>
    </row>
    <row r="64" spans="1:8" x14ac:dyDescent="0.25">
      <c r="A64" s="13"/>
      <c r="B64" s="31" t="s">
        <v>29</v>
      </c>
      <c r="C64" s="31" t="str">
        <f>LOOKUP(B64,Fields[FieldName],Fields[Format])</f>
        <v>variable</v>
      </c>
      <c r="D64" s="31" t="s">
        <v>129</v>
      </c>
      <c r="E64" s="33" t="s">
        <v>197</v>
      </c>
      <c r="F64" s="80"/>
      <c r="G64" s="105"/>
      <c r="H64" s="39"/>
    </row>
    <row r="65" spans="1:8" x14ac:dyDescent="0.25">
      <c r="A65" s="13"/>
      <c r="B65" s="95" t="s">
        <v>43</v>
      </c>
      <c r="C65" s="95" t="str">
        <f>LOOKUP(B65,Fields[FieldName],Fields[Format])</f>
        <v>18-char</v>
      </c>
      <c r="D65" s="95" t="s">
        <v>132</v>
      </c>
      <c r="E65" s="96" t="s">
        <v>402</v>
      </c>
      <c r="F65" s="80"/>
      <c r="G65" s="105"/>
      <c r="H65" s="39"/>
    </row>
    <row r="66" spans="1:8" ht="24" x14ac:dyDescent="0.25">
      <c r="A66" s="13"/>
      <c r="B66" s="95" t="s">
        <v>44</v>
      </c>
      <c r="C66" s="95" t="str">
        <f>LOOKUP(B66,Fields[FieldName],Fields[Format])</f>
        <v>1-char</v>
      </c>
      <c r="D66" s="95" t="s">
        <v>133</v>
      </c>
      <c r="E66" s="96" t="s">
        <v>403</v>
      </c>
      <c r="F66" s="80"/>
      <c r="G66" s="105"/>
      <c r="H66" s="39"/>
    </row>
    <row r="67" spans="1:8" x14ac:dyDescent="0.25">
      <c r="B67" s="36"/>
      <c r="C67" s="36"/>
      <c r="D67" s="36"/>
      <c r="E67" s="40"/>
      <c r="F67" s="80"/>
      <c r="G67" s="105"/>
      <c r="H67" s="39"/>
    </row>
    <row r="68" spans="1:8" ht="18" thickBot="1" x14ac:dyDescent="0.35">
      <c r="A68" s="26"/>
      <c r="B68" s="59" t="s">
        <v>2</v>
      </c>
      <c r="C68" s="73"/>
      <c r="D68" s="125"/>
      <c r="E68" s="26"/>
      <c r="G68" s="106"/>
    </row>
    <row r="69" spans="1:8" ht="15.75" thickTop="1" x14ac:dyDescent="0.25">
      <c r="A69" s="38"/>
      <c r="B69" s="31" t="s">
        <v>30</v>
      </c>
      <c r="C69" s="31" t="str">
        <f>LOOKUP(B69,Fields[FieldName],Fields[Format])</f>
        <v>2-char</v>
      </c>
      <c r="D69" s="31"/>
      <c r="E69" s="32">
        <v>12</v>
      </c>
      <c r="G69" s="106"/>
    </row>
    <row r="70" spans="1:8" x14ac:dyDescent="0.25">
      <c r="A70" s="41"/>
      <c r="B70" s="31" t="s">
        <v>46</v>
      </c>
      <c r="C70" s="31" t="str">
        <f>LOOKUP(B70,Fields[FieldName],Fields[Format])</f>
        <v>1-char</v>
      </c>
      <c r="D70" s="31"/>
      <c r="E70" s="33" t="s">
        <v>356</v>
      </c>
      <c r="G70" s="122"/>
    </row>
    <row r="71" spans="1:8" ht="24" x14ac:dyDescent="0.25">
      <c r="A71" s="41"/>
      <c r="B71" s="31" t="s">
        <v>47</v>
      </c>
      <c r="C71" s="31" t="str">
        <f>LOOKUP(B71,Fields[FieldName],Fields[Format])</f>
        <v>1-char</v>
      </c>
      <c r="D71" s="31"/>
      <c r="E71" s="33" t="s">
        <v>204</v>
      </c>
      <c r="G71" s="106"/>
    </row>
    <row r="72" spans="1:8" x14ac:dyDescent="0.25">
      <c r="A72" s="41"/>
      <c r="B72" s="31" t="s">
        <v>48</v>
      </c>
      <c r="C72" s="31" t="str">
        <f>LOOKUP(B72,Fields[FieldName],Fields[Format])</f>
        <v>1-char</v>
      </c>
      <c r="D72" s="31"/>
      <c r="E72" s="33" t="s">
        <v>404</v>
      </c>
      <c r="G72" s="106"/>
    </row>
    <row r="73" spans="1:8" x14ac:dyDescent="0.25">
      <c r="A73" s="41"/>
      <c r="B73" s="31" t="s">
        <v>49</v>
      </c>
      <c r="C73" s="31" t="str">
        <f>LOOKUP(B73,Fields[FieldName],Fields[Format])</f>
        <v>1-char</v>
      </c>
      <c r="D73" s="31"/>
      <c r="E73" s="33" t="s">
        <v>197</v>
      </c>
      <c r="G73" s="106"/>
    </row>
    <row r="74" spans="1:8" x14ac:dyDescent="0.25">
      <c r="A74" s="41"/>
      <c r="B74" s="31" t="s">
        <v>25</v>
      </c>
      <c r="C74" s="31" t="str">
        <f>LOOKUP(B74,Fields[FieldName],Fields[Format])</f>
        <v>18-char</v>
      </c>
      <c r="D74" s="31"/>
      <c r="E74" s="33" t="s">
        <v>197</v>
      </c>
      <c r="G74" s="106"/>
    </row>
    <row r="75" spans="1:8" x14ac:dyDescent="0.25">
      <c r="A75" s="41"/>
      <c r="B75" s="31" t="s">
        <v>26</v>
      </c>
      <c r="C75" s="31" t="str">
        <f>LOOKUP(B75,Fields[FieldName],Fields[Format])</f>
        <v>variable</v>
      </c>
      <c r="D75" s="31" t="s">
        <v>126</v>
      </c>
      <c r="E75" s="33" t="s">
        <v>197</v>
      </c>
      <c r="G75" s="106"/>
    </row>
    <row r="76" spans="1:8" x14ac:dyDescent="0.25">
      <c r="A76" s="41"/>
      <c r="B76" s="31" t="s">
        <v>27</v>
      </c>
      <c r="C76" s="31" t="str">
        <f>LOOKUP(B76,Fields[FieldName],Fields[Format])</f>
        <v>variable</v>
      </c>
      <c r="D76" s="31" t="s">
        <v>127</v>
      </c>
      <c r="E76" s="33" t="s">
        <v>197</v>
      </c>
      <c r="G76" s="106"/>
    </row>
    <row r="77" spans="1:8" x14ac:dyDescent="0.25">
      <c r="A77" s="41"/>
      <c r="B77" s="31" t="s">
        <v>41</v>
      </c>
      <c r="C77" s="31" t="str">
        <f>LOOKUP(B77,Fields[FieldName],Fields[Format])</f>
        <v>variable</v>
      </c>
      <c r="D77" s="31" t="s">
        <v>130</v>
      </c>
      <c r="E77" s="33" t="s">
        <v>198</v>
      </c>
      <c r="G77" s="106"/>
    </row>
    <row r="78" spans="1:8" ht="24" x14ac:dyDescent="0.25">
      <c r="A78" s="41"/>
      <c r="B78" s="31" t="s">
        <v>81</v>
      </c>
      <c r="C78" s="31" t="str">
        <f>LOOKUP(B78,Fields[FieldName],Fields[Format])</f>
        <v>variable</v>
      </c>
      <c r="D78" s="31" t="s">
        <v>147</v>
      </c>
      <c r="E78" s="35" t="s">
        <v>199</v>
      </c>
      <c r="G78" s="106"/>
    </row>
    <row r="79" spans="1:8" ht="36" x14ac:dyDescent="0.25">
      <c r="A79" s="41"/>
      <c r="B79" s="31" t="s">
        <v>51</v>
      </c>
      <c r="C79" s="31" t="str">
        <f>LOOKUP(B79,Fields[FieldName],Fields[Format])</f>
        <v>variable</v>
      </c>
      <c r="D79" s="31" t="s">
        <v>154</v>
      </c>
      <c r="E79" s="33" t="s">
        <v>323</v>
      </c>
      <c r="G79" s="106"/>
    </row>
    <row r="80" spans="1:8" x14ac:dyDescent="0.25">
      <c r="A80" s="41"/>
      <c r="B80" s="95" t="s">
        <v>52</v>
      </c>
      <c r="C80" s="95" t="str">
        <f>LOOKUP(B80,Fields[FieldName],Fields[Format])</f>
        <v>2-char</v>
      </c>
      <c r="D80" s="95" t="s">
        <v>155</v>
      </c>
      <c r="E80" s="96" t="s">
        <v>399</v>
      </c>
      <c r="G80" s="106"/>
    </row>
    <row r="81" spans="1:8" x14ac:dyDescent="0.25">
      <c r="A81" s="41"/>
      <c r="B81" s="95" t="s">
        <v>53</v>
      </c>
      <c r="C81" s="95" t="str">
        <f>LOOKUP(B81,Fields[FieldName],Fields[Format])</f>
        <v>1-char</v>
      </c>
      <c r="D81" s="95" t="s">
        <v>156</v>
      </c>
      <c r="E81" s="96" t="s">
        <v>399</v>
      </c>
      <c r="G81" s="106"/>
    </row>
    <row r="82" spans="1:8" x14ac:dyDescent="0.25">
      <c r="A82" s="41"/>
      <c r="B82" s="95" t="s">
        <v>34</v>
      </c>
      <c r="C82" s="95" t="str">
        <f>LOOKUP(B82,Fields[FieldName],Fields[Format])</f>
        <v>3-char</v>
      </c>
      <c r="D82" s="95" t="s">
        <v>151</v>
      </c>
      <c r="E82" s="96" t="s">
        <v>399</v>
      </c>
      <c r="G82" s="106"/>
    </row>
    <row r="83" spans="1:8" x14ac:dyDescent="0.25">
      <c r="A83" s="41"/>
      <c r="B83" s="95" t="s">
        <v>35</v>
      </c>
      <c r="C83" s="95" t="str">
        <f>LOOKUP(B83,Fields[FieldName],Fields[Format])</f>
        <v>variable</v>
      </c>
      <c r="D83" s="95" t="s">
        <v>141</v>
      </c>
      <c r="E83" s="96" t="s">
        <v>399</v>
      </c>
      <c r="G83" s="106"/>
    </row>
    <row r="84" spans="1:8" x14ac:dyDescent="0.25">
      <c r="A84" s="41"/>
      <c r="B84" s="95" t="s">
        <v>54</v>
      </c>
      <c r="C84" s="95" t="str">
        <f>LOOKUP(B84,Fields[FieldName],Fields[Format])</f>
        <v>3-char</v>
      </c>
      <c r="D84" s="95" t="s">
        <v>157</v>
      </c>
      <c r="E84" s="96" t="s">
        <v>399</v>
      </c>
      <c r="G84" s="106"/>
    </row>
    <row r="85" spans="1:8" x14ac:dyDescent="0.25">
      <c r="A85" s="41"/>
      <c r="B85" s="31" t="s">
        <v>42</v>
      </c>
      <c r="C85" s="31" t="str">
        <f>LOOKUP(B85,Fields[FieldName],Fields[Format])</f>
        <v>variable</v>
      </c>
      <c r="D85" s="31" t="s">
        <v>131</v>
      </c>
      <c r="E85" s="33" t="s">
        <v>197</v>
      </c>
      <c r="G85" s="106"/>
    </row>
    <row r="86" spans="1:8" x14ac:dyDescent="0.25">
      <c r="A86" s="41"/>
      <c r="B86" s="31" t="s">
        <v>55</v>
      </c>
      <c r="C86" s="31" t="str">
        <f>LOOKUP(B86,Fields[FieldName],Fields[Format])</f>
        <v>variable</v>
      </c>
      <c r="D86" s="31" t="s">
        <v>143</v>
      </c>
      <c r="E86" s="35" t="s">
        <v>445</v>
      </c>
      <c r="G86" s="106"/>
    </row>
    <row r="87" spans="1:8" ht="36" x14ac:dyDescent="0.25">
      <c r="A87" s="41"/>
      <c r="B87" s="31" t="s">
        <v>36</v>
      </c>
      <c r="C87" s="31" t="str">
        <f>LOOKUP(B87,Fields[FieldName],Fields[Format])</f>
        <v>variable</v>
      </c>
      <c r="D87" s="31" t="s">
        <v>152</v>
      </c>
      <c r="E87" s="33" t="s">
        <v>209</v>
      </c>
      <c r="G87" s="106"/>
    </row>
    <row r="88" spans="1:8" x14ac:dyDescent="0.25">
      <c r="A88" s="101"/>
      <c r="B88" s="95" t="s">
        <v>37</v>
      </c>
      <c r="C88" s="95" t="str">
        <f>LOOKUP(B88,Fields[FieldName],Fields[Format])</f>
        <v>variable</v>
      </c>
      <c r="D88" s="95" t="s">
        <v>153</v>
      </c>
      <c r="E88" s="96" t="s">
        <v>399</v>
      </c>
      <c r="G88" s="106"/>
    </row>
    <row r="89" spans="1:8" x14ac:dyDescent="0.25">
      <c r="B89" s="8"/>
      <c r="C89" s="9"/>
      <c r="D89" s="11"/>
      <c r="E89" s="8"/>
      <c r="F89" s="48"/>
      <c r="G89" s="107"/>
      <c r="H89" s="8"/>
    </row>
    <row r="90" spans="1:8" ht="18" thickBot="1" x14ac:dyDescent="0.35">
      <c r="A90" s="2"/>
      <c r="B90" s="59" t="s">
        <v>324</v>
      </c>
      <c r="C90" s="73"/>
      <c r="D90" s="125"/>
      <c r="E90" s="27"/>
      <c r="F90" s="60"/>
      <c r="G90" s="108"/>
      <c r="H90" s="26"/>
    </row>
    <row r="91" spans="1:8" ht="15.75" thickTop="1" x14ac:dyDescent="0.25">
      <c r="A91" s="13"/>
      <c r="B91" s="31" t="s">
        <v>30</v>
      </c>
      <c r="C91" s="31" t="str">
        <f>LOOKUP(B91,Fields[FieldName],Fields[Format])</f>
        <v>2-char</v>
      </c>
      <c r="D91" s="31"/>
      <c r="E91" s="32" t="s">
        <v>3</v>
      </c>
      <c r="F91" s="79"/>
      <c r="G91" s="105"/>
      <c r="H91" s="37"/>
    </row>
    <row r="92" spans="1:8" ht="24.75" x14ac:dyDescent="0.25">
      <c r="A92" s="13"/>
      <c r="B92" s="31" t="s">
        <v>39</v>
      </c>
      <c r="C92" s="31" t="str">
        <f>LOOKUP(B92,Fields[FieldName],Fields[Format])</f>
        <v>1-char</v>
      </c>
      <c r="D92" s="31"/>
      <c r="E92" s="34" t="s">
        <v>405</v>
      </c>
      <c r="F92" s="79"/>
      <c r="G92" s="109"/>
      <c r="H92" s="39"/>
    </row>
    <row r="93" spans="1:8" x14ac:dyDescent="0.25">
      <c r="A93" s="13"/>
      <c r="B93" s="31" t="s">
        <v>25</v>
      </c>
      <c r="C93" s="31" t="str">
        <f>LOOKUP(B93,Fields[FieldName],Fields[Format])</f>
        <v>18-char</v>
      </c>
      <c r="D93" s="31"/>
      <c r="E93" s="35" t="s">
        <v>197</v>
      </c>
      <c r="F93" s="80"/>
      <c r="G93" s="109"/>
      <c r="H93" s="39"/>
    </row>
    <row r="94" spans="1:8" ht="24" x14ac:dyDescent="0.25">
      <c r="A94" s="13"/>
      <c r="B94" s="31" t="s">
        <v>56</v>
      </c>
      <c r="C94" s="31" t="str">
        <f>LOOKUP(B94,Fields[FieldName],Fields[Format])</f>
        <v>18-char</v>
      </c>
      <c r="D94" s="31"/>
      <c r="E94" s="33" t="s">
        <v>325</v>
      </c>
      <c r="F94" s="79"/>
      <c r="G94" s="109"/>
      <c r="H94" s="39"/>
    </row>
    <row r="95" spans="1:8" x14ac:dyDescent="0.25">
      <c r="A95" s="13"/>
      <c r="B95" s="31" t="s">
        <v>57</v>
      </c>
      <c r="C95" s="31" t="str">
        <f>LOOKUP(B95,Fields[FieldName],Fields[Format])</f>
        <v>variable</v>
      </c>
      <c r="D95" s="31" t="s">
        <v>134</v>
      </c>
      <c r="E95" s="35" t="s">
        <v>456</v>
      </c>
      <c r="F95" s="79"/>
      <c r="G95" s="109"/>
      <c r="H95" s="42"/>
    </row>
    <row r="96" spans="1:8" x14ac:dyDescent="0.25">
      <c r="A96" s="13"/>
      <c r="B96" s="31" t="s">
        <v>26</v>
      </c>
      <c r="C96" s="31" t="str">
        <f>LOOKUP(B96,Fields[FieldName],Fields[Format])</f>
        <v>variable</v>
      </c>
      <c r="D96" s="31" t="s">
        <v>126</v>
      </c>
      <c r="E96" s="33" t="s">
        <v>197</v>
      </c>
      <c r="F96" s="79"/>
      <c r="G96" s="109"/>
      <c r="H96" s="39"/>
    </row>
    <row r="97" spans="1:8" x14ac:dyDescent="0.25">
      <c r="A97" s="13"/>
      <c r="B97" s="31" t="s">
        <v>41</v>
      </c>
      <c r="C97" s="31" t="str">
        <f>LOOKUP(B97,Fields[FieldName],Fields[Format])</f>
        <v>variable</v>
      </c>
      <c r="D97" s="31" t="s">
        <v>130</v>
      </c>
      <c r="E97" s="33" t="s">
        <v>326</v>
      </c>
      <c r="F97" s="79"/>
      <c r="G97" s="109"/>
      <c r="H97" s="39"/>
    </row>
    <row r="98" spans="1:8" x14ac:dyDescent="0.25">
      <c r="A98" s="13"/>
      <c r="B98" s="95" t="s">
        <v>28</v>
      </c>
      <c r="C98" s="95" t="str">
        <f>LOOKUP(B98,Fields[FieldName],Fields[Format])</f>
        <v>variable</v>
      </c>
      <c r="D98" s="95" t="s">
        <v>128</v>
      </c>
      <c r="E98" s="96" t="s">
        <v>396</v>
      </c>
      <c r="F98" s="79"/>
      <c r="G98" s="109"/>
      <c r="H98" s="39"/>
    </row>
    <row r="99" spans="1:8" x14ac:dyDescent="0.25">
      <c r="A99" s="13"/>
      <c r="B99" s="95" t="s">
        <v>42</v>
      </c>
      <c r="C99" s="95" t="str">
        <f>LOOKUP(B99,Fields[FieldName],Fields[Format])</f>
        <v>variable</v>
      </c>
      <c r="D99" s="95" t="s">
        <v>131</v>
      </c>
      <c r="E99" s="96" t="s">
        <v>396</v>
      </c>
      <c r="F99" s="79"/>
      <c r="G99" s="109"/>
      <c r="H99" s="39"/>
    </row>
    <row r="100" spans="1:8" ht="24" x14ac:dyDescent="0.25">
      <c r="A100" s="13"/>
      <c r="B100" s="31" t="s">
        <v>44</v>
      </c>
      <c r="C100" s="31" t="str">
        <f>LOOKUP(B100,Fields[FieldName],Fields[Format])</f>
        <v>1-char</v>
      </c>
      <c r="D100" s="31" t="s">
        <v>133</v>
      </c>
      <c r="E100" s="33" t="s">
        <v>406</v>
      </c>
      <c r="F100" s="79"/>
      <c r="G100" s="109"/>
      <c r="H100" s="42"/>
    </row>
    <row r="101" spans="1:8" x14ac:dyDescent="0.25">
      <c r="B101" s="40"/>
      <c r="C101" s="72"/>
      <c r="D101" s="42"/>
      <c r="E101" s="43"/>
      <c r="F101" s="80"/>
      <c r="G101" s="109"/>
      <c r="H101" s="39"/>
    </row>
    <row r="102" spans="1:8" ht="18" thickBot="1" x14ac:dyDescent="0.35">
      <c r="A102" s="26"/>
      <c r="B102" s="59" t="s">
        <v>327</v>
      </c>
      <c r="C102" s="73"/>
      <c r="D102" s="125"/>
      <c r="E102" s="26"/>
      <c r="G102" s="106"/>
    </row>
    <row r="103" spans="1:8" ht="15.75" thickTop="1" x14ac:dyDescent="0.25">
      <c r="A103" s="38"/>
      <c r="B103" s="31" t="s">
        <v>30</v>
      </c>
      <c r="C103" s="31" t="str">
        <f>LOOKUP(B103,Fields[FieldName],Fields[Format])</f>
        <v>2-char</v>
      </c>
      <c r="D103" s="31"/>
      <c r="E103" s="32">
        <v>10</v>
      </c>
      <c r="G103" s="106"/>
    </row>
    <row r="104" spans="1:8" x14ac:dyDescent="0.25">
      <c r="A104" s="38"/>
      <c r="B104" s="31" t="s">
        <v>46</v>
      </c>
      <c r="C104" s="31" t="str">
        <f>LOOKUP(B104,Fields[FieldName],Fields[Format])</f>
        <v>1-char</v>
      </c>
      <c r="D104" s="35"/>
      <c r="E104" s="33" t="s">
        <v>357</v>
      </c>
      <c r="G104" s="106"/>
    </row>
    <row r="105" spans="1:8" x14ac:dyDescent="0.25">
      <c r="A105" s="41"/>
      <c r="B105" s="31" t="s">
        <v>58</v>
      </c>
      <c r="C105" s="31" t="str">
        <f>LOOKUP(B105,Fields[FieldName],Fields[Format])</f>
        <v>1-char</v>
      </c>
      <c r="D105" s="35"/>
      <c r="E105" s="33" t="s">
        <v>197</v>
      </c>
      <c r="G105" s="106"/>
    </row>
    <row r="106" spans="1:8" x14ac:dyDescent="0.25">
      <c r="A106" s="38"/>
      <c r="B106" s="31" t="s">
        <v>48</v>
      </c>
      <c r="C106" s="31" t="str">
        <f>LOOKUP(B106,Fields[FieldName],Fields[Format])</f>
        <v>1-char</v>
      </c>
      <c r="D106" s="35"/>
      <c r="E106" s="33" t="s">
        <v>404</v>
      </c>
      <c r="G106" s="106"/>
    </row>
    <row r="107" spans="1:8" ht="24" x14ac:dyDescent="0.25">
      <c r="A107" s="38"/>
      <c r="B107" s="31" t="s">
        <v>59</v>
      </c>
      <c r="C107" s="31" t="str">
        <f>LOOKUP(B107,Fields[FieldName],Fields[Format])</f>
        <v>1-char</v>
      </c>
      <c r="D107" s="35"/>
      <c r="E107" s="35" t="s">
        <v>361</v>
      </c>
      <c r="G107" s="106"/>
    </row>
    <row r="108" spans="1:8" x14ac:dyDescent="0.25">
      <c r="A108" s="38"/>
      <c r="B108" s="31" t="s">
        <v>25</v>
      </c>
      <c r="C108" s="31" t="str">
        <f>LOOKUP(B108,Fields[FieldName],Fields[Format])</f>
        <v>18-char</v>
      </c>
      <c r="D108" s="35"/>
      <c r="E108" s="33" t="s">
        <v>197</v>
      </c>
      <c r="G108" s="106"/>
    </row>
    <row r="109" spans="1:8" ht="24" x14ac:dyDescent="0.25">
      <c r="A109" s="38"/>
      <c r="B109" s="31" t="s">
        <v>26</v>
      </c>
      <c r="C109" s="31" t="str">
        <f>LOOKUP(B109,Fields[FieldName],Fields[Format])</f>
        <v>variable</v>
      </c>
      <c r="D109" s="35" t="s">
        <v>126</v>
      </c>
      <c r="E109" s="33" t="s">
        <v>208</v>
      </c>
      <c r="G109" s="106"/>
    </row>
    <row r="110" spans="1:8" x14ac:dyDescent="0.25">
      <c r="A110" s="38"/>
      <c r="B110" s="31" t="s">
        <v>41</v>
      </c>
      <c r="C110" s="31" t="str">
        <f>LOOKUP(B110,Fields[FieldName],Fields[Format])</f>
        <v>variable</v>
      </c>
      <c r="D110" s="35" t="s">
        <v>130</v>
      </c>
      <c r="E110" s="33" t="s">
        <v>198</v>
      </c>
      <c r="G110" s="106"/>
    </row>
    <row r="111" spans="1:8" x14ac:dyDescent="0.25">
      <c r="A111" s="38"/>
      <c r="B111" s="95" t="s">
        <v>117</v>
      </c>
      <c r="C111" s="95" t="str">
        <f>LOOKUP(B111,Fields[FieldName],Fields[Format])</f>
        <v>variable</v>
      </c>
      <c r="D111" s="99" t="s">
        <v>158</v>
      </c>
      <c r="E111" s="96" t="s">
        <v>399</v>
      </c>
      <c r="G111" s="106"/>
    </row>
    <row r="112" spans="1:8" ht="24" x14ac:dyDescent="0.25">
      <c r="A112" s="38"/>
      <c r="B112" s="31" t="s">
        <v>81</v>
      </c>
      <c r="C112" s="31" t="str">
        <f>LOOKUP(B112,Fields[FieldName],Fields[Format])</f>
        <v>variable</v>
      </c>
      <c r="D112" s="35" t="s">
        <v>147</v>
      </c>
      <c r="E112" s="35" t="s">
        <v>199</v>
      </c>
      <c r="G112" s="106"/>
    </row>
    <row r="113" spans="1:8" ht="36" x14ac:dyDescent="0.25">
      <c r="A113" s="41"/>
      <c r="B113" s="31" t="s">
        <v>60</v>
      </c>
      <c r="C113" s="31" t="str">
        <f>LOOKUP(B113,Fields[FieldName],Fields[Format])</f>
        <v>variable</v>
      </c>
      <c r="D113" s="35" t="s">
        <v>159</v>
      </c>
      <c r="E113" s="35" t="s">
        <v>407</v>
      </c>
      <c r="G113" s="106"/>
    </row>
    <row r="114" spans="1:8" x14ac:dyDescent="0.25">
      <c r="A114" s="41"/>
      <c r="B114" s="31" t="s">
        <v>27</v>
      </c>
      <c r="C114" s="31" t="str">
        <f>LOOKUP(B114,Fields[FieldName],Fields[Format])</f>
        <v>variable</v>
      </c>
      <c r="D114" s="35" t="s">
        <v>127</v>
      </c>
      <c r="E114" s="33" t="s">
        <v>197</v>
      </c>
      <c r="G114" s="106"/>
    </row>
    <row r="115" spans="1:8" x14ac:dyDescent="0.25">
      <c r="A115" s="41"/>
      <c r="B115" s="95" t="s">
        <v>54</v>
      </c>
      <c r="C115" s="95" t="str">
        <f>LOOKUP(B115,Fields[FieldName],Fields[Format])</f>
        <v>3-char</v>
      </c>
      <c r="D115" s="99" t="s">
        <v>157</v>
      </c>
      <c r="E115" s="96" t="s">
        <v>399</v>
      </c>
      <c r="G115" s="106"/>
    </row>
    <row r="116" spans="1:8" x14ac:dyDescent="0.25">
      <c r="A116" s="41"/>
      <c r="B116" s="31" t="s">
        <v>42</v>
      </c>
      <c r="C116" s="31" t="str">
        <f>LOOKUP(B116,Fields[FieldName],Fields[Format])</f>
        <v>variable</v>
      </c>
      <c r="D116" s="35" t="s">
        <v>131</v>
      </c>
      <c r="E116" s="33" t="s">
        <v>197</v>
      </c>
      <c r="G116" s="106"/>
    </row>
    <row r="117" spans="1:8" ht="48" x14ac:dyDescent="0.25">
      <c r="A117" s="41"/>
      <c r="B117" s="31" t="s">
        <v>36</v>
      </c>
      <c r="C117" s="31" t="str">
        <f>LOOKUP(B117,Fields[FieldName],Fields[Format])</f>
        <v>variable</v>
      </c>
      <c r="D117" s="35" t="s">
        <v>152</v>
      </c>
      <c r="E117" s="33" t="s">
        <v>462</v>
      </c>
      <c r="G117" s="106"/>
    </row>
    <row r="118" spans="1:8" x14ac:dyDescent="0.25">
      <c r="A118" s="41"/>
      <c r="B118" s="95" t="s">
        <v>37</v>
      </c>
      <c r="C118" s="95" t="str">
        <f>LOOKUP(B118,Fields[FieldName],Fields[Format])</f>
        <v>variable</v>
      </c>
      <c r="D118" s="99" t="s">
        <v>153</v>
      </c>
      <c r="E118" s="96" t="s">
        <v>399</v>
      </c>
      <c r="G118" s="106"/>
    </row>
    <row r="119" spans="1:8" ht="24" x14ac:dyDescent="0.25">
      <c r="A119" s="41"/>
      <c r="B119" s="31" t="s">
        <v>466</v>
      </c>
      <c r="C119" s="31" t="s">
        <v>305</v>
      </c>
      <c r="D119" s="35" t="s">
        <v>464</v>
      </c>
      <c r="E119" s="35" t="s">
        <v>468</v>
      </c>
      <c r="G119" s="106"/>
    </row>
    <row r="120" spans="1:8" ht="24" x14ac:dyDescent="0.25">
      <c r="A120" s="41"/>
      <c r="B120" s="31" t="s">
        <v>467</v>
      </c>
      <c r="C120" s="31" t="s">
        <v>305</v>
      </c>
      <c r="D120" s="35" t="s">
        <v>465</v>
      </c>
      <c r="E120" s="35" t="s">
        <v>469</v>
      </c>
      <c r="G120" s="106"/>
    </row>
    <row r="121" spans="1:8" x14ac:dyDescent="0.25">
      <c r="B121" s="8"/>
      <c r="C121" s="9"/>
      <c r="D121" s="11"/>
      <c r="E121" s="28"/>
      <c r="F121" s="48"/>
      <c r="G121" s="110"/>
      <c r="H121" s="8"/>
    </row>
    <row r="122" spans="1:8" ht="18" thickBot="1" x14ac:dyDescent="0.35">
      <c r="A122" s="2"/>
      <c r="B122" s="26" t="s">
        <v>4</v>
      </c>
      <c r="C122" s="73"/>
      <c r="D122" s="125"/>
      <c r="E122" s="27"/>
      <c r="F122" s="60"/>
      <c r="G122" s="108"/>
      <c r="H122" s="26"/>
    </row>
    <row r="123" spans="1:8" ht="15.75" thickTop="1" x14ac:dyDescent="0.25">
      <c r="A123" s="13"/>
      <c r="B123" s="31" t="s">
        <v>30</v>
      </c>
      <c r="C123" s="31" t="str">
        <f>LOOKUP(B123,Fields[FieldName],Fields[Format])</f>
        <v>2-char</v>
      </c>
      <c r="D123" s="31"/>
      <c r="E123" s="32" t="s">
        <v>5</v>
      </c>
      <c r="F123" s="79"/>
      <c r="G123" s="105"/>
      <c r="H123" s="37"/>
    </row>
    <row r="124" spans="1:8" ht="36" x14ac:dyDescent="0.25">
      <c r="A124" s="13"/>
      <c r="B124" s="31" t="s">
        <v>61</v>
      </c>
      <c r="C124" s="31" t="str">
        <f>LOOKUP(B124,Fields[FieldName],Fields[Format])</f>
        <v>1-char</v>
      </c>
      <c r="D124" s="31"/>
      <c r="E124" s="35" t="s">
        <v>408</v>
      </c>
      <c r="F124" s="79"/>
      <c r="G124" s="105"/>
      <c r="H124" s="39"/>
    </row>
    <row r="125" spans="1:8" x14ac:dyDescent="0.25">
      <c r="A125" s="13"/>
      <c r="B125" s="31" t="s">
        <v>25</v>
      </c>
      <c r="C125" s="31" t="str">
        <f>LOOKUP(B125,Fields[FieldName],Fields[Format])</f>
        <v>18-char</v>
      </c>
      <c r="D125" s="31"/>
      <c r="E125" s="33" t="s">
        <v>197</v>
      </c>
      <c r="F125" s="79"/>
      <c r="G125" s="105"/>
      <c r="H125" s="39"/>
    </row>
    <row r="126" spans="1:8" x14ac:dyDescent="0.25">
      <c r="A126" s="13"/>
      <c r="B126" s="31" t="s">
        <v>26</v>
      </c>
      <c r="C126" s="31" t="str">
        <f>LOOKUP(B126,Fields[FieldName],Fields[Format])</f>
        <v>variable</v>
      </c>
      <c r="D126" s="31" t="s">
        <v>126</v>
      </c>
      <c r="E126" s="33" t="s">
        <v>197</v>
      </c>
      <c r="F126" s="79"/>
      <c r="G126" s="105"/>
      <c r="H126" s="39"/>
    </row>
    <row r="127" spans="1:8" ht="36" x14ac:dyDescent="0.25">
      <c r="A127" s="13"/>
      <c r="B127" s="31" t="s">
        <v>62</v>
      </c>
      <c r="C127" s="31" t="str">
        <f>LOOKUP(B127,Fields[FieldName],Fields[Format])</f>
        <v>variable</v>
      </c>
      <c r="D127" s="31" t="s">
        <v>135</v>
      </c>
      <c r="E127" s="35" t="s">
        <v>409</v>
      </c>
      <c r="F127" s="79"/>
      <c r="G127" s="105"/>
      <c r="H127" s="39"/>
    </row>
    <row r="128" spans="1:8" x14ac:dyDescent="0.25">
      <c r="A128" s="13"/>
      <c r="B128" s="31" t="s">
        <v>27</v>
      </c>
      <c r="C128" s="31" t="str">
        <f>LOOKUP(B128,Fields[FieldName],Fields[Format])</f>
        <v>variable</v>
      </c>
      <c r="D128" s="31" t="s">
        <v>127</v>
      </c>
      <c r="E128" s="33" t="s">
        <v>197</v>
      </c>
      <c r="F128" s="79"/>
      <c r="G128" s="105"/>
      <c r="H128" s="39"/>
    </row>
    <row r="129" spans="1:8" x14ac:dyDescent="0.25">
      <c r="A129" s="13"/>
      <c r="B129" s="95" t="s">
        <v>28</v>
      </c>
      <c r="C129" s="95" t="str">
        <f>LOOKUP(B129,Fields[FieldName],Fields[Format])</f>
        <v>variable</v>
      </c>
      <c r="D129" s="95" t="s">
        <v>128</v>
      </c>
      <c r="E129" s="96" t="s">
        <v>396</v>
      </c>
      <c r="F129" s="79"/>
      <c r="G129" s="105"/>
      <c r="H129" s="39"/>
    </row>
    <row r="130" spans="1:8" x14ac:dyDescent="0.25">
      <c r="A130" s="13"/>
      <c r="B130" s="95"/>
      <c r="C130" s="95"/>
      <c r="D130" s="95"/>
      <c r="E130" s="96"/>
      <c r="F130" s="79"/>
      <c r="G130" s="105"/>
      <c r="H130" s="39"/>
    </row>
    <row r="131" spans="1:8" ht="18" thickBot="1" x14ac:dyDescent="0.35">
      <c r="A131" s="13"/>
      <c r="B131" s="59" t="s">
        <v>1</v>
      </c>
      <c r="C131" s="71"/>
      <c r="D131" s="124"/>
      <c r="E131" s="3"/>
      <c r="G131" s="106"/>
    </row>
    <row r="132" spans="1:8" ht="15.75" thickTop="1" x14ac:dyDescent="0.25">
      <c r="B132" s="31" t="s">
        <v>30</v>
      </c>
      <c r="C132" s="31" t="str">
        <f>LOOKUP(B132,Fields[FieldName],Fields[Format])</f>
        <v>2-char</v>
      </c>
      <c r="D132" s="31"/>
      <c r="E132" s="32">
        <v>24</v>
      </c>
      <c r="G132" s="106"/>
    </row>
    <row r="133" spans="1:8" ht="18" thickBot="1" x14ac:dyDescent="0.35">
      <c r="A133" s="2"/>
      <c r="B133" s="31" t="s">
        <v>119</v>
      </c>
      <c r="C133" s="31" t="str">
        <f>LOOKUP(B133,Fields[FieldName],Fields[Format])</f>
        <v>14-char</v>
      </c>
      <c r="D133" s="31"/>
      <c r="E133" s="34" t="s">
        <v>197</v>
      </c>
      <c r="G133" s="106"/>
    </row>
    <row r="134" spans="1:8" ht="24.75" thickTop="1" x14ac:dyDescent="0.25">
      <c r="A134" s="13"/>
      <c r="B134" s="31" t="s">
        <v>24</v>
      </c>
      <c r="C134" s="31" t="str">
        <f>LOOKUP(B134,Fields[FieldName],Fields[Format])</f>
        <v>3-char</v>
      </c>
      <c r="D134" s="31"/>
      <c r="E134" s="33" t="s">
        <v>322</v>
      </c>
      <c r="G134" s="106"/>
    </row>
    <row r="135" spans="1:8" x14ac:dyDescent="0.25">
      <c r="A135" s="13"/>
      <c r="B135" s="31" t="s">
        <v>25</v>
      </c>
      <c r="C135" s="31" t="str">
        <f>LOOKUP(B135,Fields[FieldName],Fields[Format])</f>
        <v>18-char</v>
      </c>
      <c r="D135" s="31"/>
      <c r="E135" s="33" t="s">
        <v>197</v>
      </c>
      <c r="G135" s="106"/>
    </row>
    <row r="136" spans="1:8" x14ac:dyDescent="0.25">
      <c r="A136" s="13"/>
      <c r="B136" s="31" t="s">
        <v>26</v>
      </c>
      <c r="C136" s="31" t="str">
        <f>LOOKUP(B136,Fields[FieldName],Fields[Format])</f>
        <v>variable</v>
      </c>
      <c r="D136" s="31" t="s">
        <v>126</v>
      </c>
      <c r="E136" s="33" t="s">
        <v>197</v>
      </c>
      <c r="G136" s="106"/>
    </row>
    <row r="137" spans="1:8" x14ac:dyDescent="0.25">
      <c r="A137" s="13"/>
      <c r="B137" s="31" t="s">
        <v>27</v>
      </c>
      <c r="C137" s="31" t="str">
        <f>LOOKUP(B137,Fields[FieldName],Fields[Format])</f>
        <v>variable</v>
      </c>
      <c r="D137" s="31" t="s">
        <v>127</v>
      </c>
      <c r="E137" s="33" t="s">
        <v>197</v>
      </c>
      <c r="G137" s="106"/>
    </row>
    <row r="138" spans="1:8" x14ac:dyDescent="0.25">
      <c r="B138" s="31" t="s">
        <v>31</v>
      </c>
      <c r="C138" s="31" t="str">
        <f>LOOKUP(B138,Fields[FieldName],Fields[Format])</f>
        <v>variable</v>
      </c>
      <c r="D138" s="31" t="s">
        <v>148</v>
      </c>
      <c r="E138" s="33" t="s">
        <v>221</v>
      </c>
      <c r="G138" s="106"/>
    </row>
    <row r="139" spans="1:8" ht="24.75" thickBot="1" x14ac:dyDescent="0.35">
      <c r="A139" s="26"/>
      <c r="B139" s="31" t="s">
        <v>32</v>
      </c>
      <c r="C139" s="31" t="str">
        <f>LOOKUP(B139,Fields[FieldName],Fields[Format])</f>
        <v>1-char</v>
      </c>
      <c r="D139" s="31" t="s">
        <v>149</v>
      </c>
      <c r="E139" s="33" t="s">
        <v>397</v>
      </c>
      <c r="G139" s="106"/>
    </row>
    <row r="140" spans="1:8" ht="36.75" thickTop="1" x14ac:dyDescent="0.25">
      <c r="A140" s="38"/>
      <c r="B140" s="31" t="s">
        <v>33</v>
      </c>
      <c r="C140" s="31" t="str">
        <f>LOOKUP(B140,Fields[FieldName],Fields[Format])</f>
        <v>1-char</v>
      </c>
      <c r="D140" s="31" t="s">
        <v>150</v>
      </c>
      <c r="E140" s="33" t="s">
        <v>398</v>
      </c>
      <c r="G140" s="106"/>
    </row>
    <row r="141" spans="1:8" x14ac:dyDescent="0.25">
      <c r="A141" s="38"/>
      <c r="B141" s="95" t="s">
        <v>34</v>
      </c>
      <c r="C141" s="95" t="str">
        <f>LOOKUP(B141,Fields[FieldName],Fields[Format])</f>
        <v>3-char</v>
      </c>
      <c r="D141" s="95" t="s">
        <v>151</v>
      </c>
      <c r="E141" s="99" t="s">
        <v>369</v>
      </c>
      <c r="G141" s="106"/>
    </row>
    <row r="142" spans="1:8" ht="24.75" x14ac:dyDescent="0.25">
      <c r="A142" s="38"/>
      <c r="B142" s="95" t="s">
        <v>35</v>
      </c>
      <c r="C142" s="95" t="str">
        <f>LOOKUP(B142,Fields[FieldName],Fields[Format])</f>
        <v>variable</v>
      </c>
      <c r="D142" s="95" t="s">
        <v>141</v>
      </c>
      <c r="E142" s="100" t="s">
        <v>196</v>
      </c>
      <c r="G142" s="106"/>
    </row>
    <row r="143" spans="1:8" x14ac:dyDescent="0.25">
      <c r="A143" s="38"/>
      <c r="B143" s="97" t="s">
        <v>36</v>
      </c>
      <c r="C143" s="97" t="str">
        <f>LOOKUP(B143,Fields[FieldName],Fields[Format])</f>
        <v>variable</v>
      </c>
      <c r="D143" s="97" t="s">
        <v>152</v>
      </c>
      <c r="E143" s="98" t="s">
        <v>399</v>
      </c>
      <c r="G143" s="106"/>
    </row>
    <row r="144" spans="1:8" x14ac:dyDescent="0.25">
      <c r="A144" s="38"/>
      <c r="B144" s="97" t="s">
        <v>37</v>
      </c>
      <c r="C144" s="97" t="str">
        <f>LOOKUP(B144,Fields[FieldName],Fields[Format])</f>
        <v>variable</v>
      </c>
      <c r="D144" s="97" t="s">
        <v>153</v>
      </c>
      <c r="E144" s="98" t="s">
        <v>399</v>
      </c>
      <c r="G144" s="106"/>
    </row>
    <row r="145" spans="1:8" x14ac:dyDescent="0.25">
      <c r="A145" s="38"/>
      <c r="B145" s="34"/>
      <c r="C145" s="66"/>
      <c r="D145" s="35"/>
      <c r="E145" s="34"/>
      <c r="F145" s="48"/>
      <c r="G145" s="107"/>
      <c r="H145" s="8"/>
    </row>
    <row r="146" spans="1:8" x14ac:dyDescent="0.25">
      <c r="A146" s="38"/>
      <c r="B146" s="95"/>
      <c r="C146" s="95"/>
      <c r="D146" s="95"/>
      <c r="E146" s="96"/>
      <c r="F146" s="79"/>
      <c r="G146" s="105"/>
      <c r="H146" s="39"/>
    </row>
    <row r="147" spans="1:8" x14ac:dyDescent="0.25">
      <c r="A147" s="38"/>
      <c r="B147" s="42"/>
      <c r="C147" s="36"/>
      <c r="D147" s="42"/>
      <c r="E147" s="44"/>
      <c r="F147" s="79"/>
      <c r="G147" s="105"/>
      <c r="H147" s="39"/>
    </row>
    <row r="148" spans="1:8" ht="18" thickBot="1" x14ac:dyDescent="0.35">
      <c r="A148" s="38"/>
      <c r="B148" s="26" t="s">
        <v>6</v>
      </c>
      <c r="C148" s="73"/>
      <c r="D148" s="125"/>
      <c r="E148" s="26"/>
      <c r="F148" s="60"/>
      <c r="G148" s="108"/>
      <c r="H148" s="26"/>
    </row>
    <row r="149" spans="1:8" ht="15.75" thickTop="1" x14ac:dyDescent="0.25">
      <c r="A149" s="38"/>
      <c r="B149" s="31" t="s">
        <v>30</v>
      </c>
      <c r="C149" s="31" t="str">
        <f>LOOKUP(B149,Fields[FieldName],Fields[Format])</f>
        <v>2-char</v>
      </c>
      <c r="D149" s="31"/>
      <c r="E149" s="32">
        <v>99</v>
      </c>
      <c r="F149" s="79"/>
      <c r="G149" s="105"/>
      <c r="H149" s="37"/>
    </row>
    <row r="150" spans="1:8" x14ac:dyDescent="0.25">
      <c r="A150" s="38"/>
      <c r="B150" s="31" t="s">
        <v>211</v>
      </c>
      <c r="C150" s="31" t="str">
        <f>LOOKUP(B150,Fields[FieldName],Fields[Format])</f>
        <v>1-char</v>
      </c>
      <c r="D150" s="31"/>
      <c r="E150" s="33" t="s">
        <v>197</v>
      </c>
      <c r="F150" s="79"/>
      <c r="G150" s="109"/>
      <c r="H150" s="42"/>
    </row>
    <row r="151" spans="1:8" x14ac:dyDescent="0.25">
      <c r="A151" s="41"/>
      <c r="B151" s="95" t="s">
        <v>63</v>
      </c>
      <c r="C151" s="95" t="str">
        <f>LOOKUP(B151,Fields[FieldName],Fields[Format])</f>
        <v>3-char</v>
      </c>
      <c r="D151" s="95"/>
      <c r="E151" s="96" t="s">
        <v>410</v>
      </c>
      <c r="F151" s="79"/>
      <c r="G151" s="109"/>
      <c r="H151" s="42"/>
    </row>
    <row r="152" spans="1:8" x14ac:dyDescent="0.25">
      <c r="A152" s="38"/>
      <c r="B152" s="31" t="s">
        <v>64</v>
      </c>
      <c r="C152" s="31" t="str">
        <f>LOOKUP(B152,Fields[FieldName],Fields[Format])</f>
        <v>4-char</v>
      </c>
      <c r="D152" s="31"/>
      <c r="E152" s="35" t="s">
        <v>210</v>
      </c>
      <c r="F152" s="79"/>
      <c r="G152" s="109"/>
      <c r="H152" s="42"/>
    </row>
    <row r="153" spans="1:8" x14ac:dyDescent="0.25">
      <c r="A153" s="38"/>
      <c r="B153" s="42"/>
      <c r="C153" s="36"/>
      <c r="D153" s="42"/>
      <c r="E153" s="42"/>
      <c r="F153" s="79"/>
      <c r="G153" s="109"/>
      <c r="H153" s="39"/>
    </row>
    <row r="154" spans="1:8" ht="18" thickBot="1" x14ac:dyDescent="0.35">
      <c r="A154" s="38"/>
      <c r="B154" s="59" t="s">
        <v>7</v>
      </c>
      <c r="C154" s="73"/>
      <c r="D154" s="125"/>
      <c r="E154" s="26"/>
      <c r="G154" s="106"/>
    </row>
    <row r="155" spans="1:8" ht="15.75" thickTop="1" x14ac:dyDescent="0.25">
      <c r="A155" s="38"/>
      <c r="B155" s="31" t="s">
        <v>30</v>
      </c>
      <c r="C155" s="31" t="str">
        <f>LOOKUP(B155,Fields[FieldName],Fields[Format])</f>
        <v>2-char</v>
      </c>
      <c r="D155" s="31"/>
      <c r="E155" s="32">
        <v>98</v>
      </c>
      <c r="G155" s="106"/>
    </row>
    <row r="156" spans="1:8" ht="24" x14ac:dyDescent="0.25">
      <c r="A156" s="38"/>
      <c r="B156" s="31" t="s">
        <v>84</v>
      </c>
      <c r="C156" s="31" t="str">
        <f>LOOKUP(B156,Fields[FieldName],Fields[Format])</f>
        <v>1-char</v>
      </c>
      <c r="D156" s="35"/>
      <c r="E156" s="35" t="s">
        <v>463</v>
      </c>
      <c r="G156" s="106"/>
    </row>
    <row r="157" spans="1:8" x14ac:dyDescent="0.25">
      <c r="B157" s="31" t="s">
        <v>328</v>
      </c>
      <c r="C157" s="31" t="str">
        <f>LOOKUP(B157,Fields[FieldName],Fields[Format])</f>
        <v>1-char</v>
      </c>
      <c r="D157" s="35"/>
      <c r="E157" s="35" t="s">
        <v>213</v>
      </c>
      <c r="G157" s="106"/>
    </row>
    <row r="158" spans="1:8" ht="18" thickBot="1" x14ac:dyDescent="0.35">
      <c r="A158" s="26"/>
      <c r="B158" s="31" t="s">
        <v>86</v>
      </c>
      <c r="C158" s="31" t="str">
        <f>LOOKUP(B158,Fields[FieldName],Fields[Format])</f>
        <v>1-char</v>
      </c>
      <c r="D158" s="35"/>
      <c r="E158" s="35" t="s">
        <v>213</v>
      </c>
      <c r="G158" s="106"/>
    </row>
    <row r="159" spans="1:8" ht="24.75" thickTop="1" x14ac:dyDescent="0.25">
      <c r="A159" s="16"/>
      <c r="B159" s="31" t="s">
        <v>87</v>
      </c>
      <c r="C159" s="31" t="str">
        <f>LOOKUP(B159,Fields[FieldName],Fields[Format])</f>
        <v>1-char</v>
      </c>
      <c r="D159" s="35"/>
      <c r="E159" s="35" t="s">
        <v>411</v>
      </c>
      <c r="G159" s="106"/>
    </row>
    <row r="160" spans="1:8" ht="24" x14ac:dyDescent="0.25">
      <c r="A160" s="45"/>
      <c r="B160" s="31" t="s">
        <v>88</v>
      </c>
      <c r="C160" s="31" t="str">
        <f>LOOKUP(B160,Fields[FieldName],Fields[Format])</f>
        <v>1-char</v>
      </c>
      <c r="D160" s="35"/>
      <c r="E160" s="35" t="s">
        <v>412</v>
      </c>
      <c r="G160" s="106"/>
    </row>
    <row r="161" spans="1:8" ht="24.75" thickBot="1" x14ac:dyDescent="0.35">
      <c r="A161" s="26"/>
      <c r="B161" s="31" t="s">
        <v>89</v>
      </c>
      <c r="C161" s="31" t="str">
        <f>LOOKUP(B161,Fields[FieldName],Fields[Format])</f>
        <v>1-char</v>
      </c>
      <c r="D161" s="35"/>
      <c r="E161" s="35" t="s">
        <v>413</v>
      </c>
      <c r="G161" s="106"/>
    </row>
    <row r="162" spans="1:8" ht="36.75" thickTop="1" x14ac:dyDescent="0.25">
      <c r="A162" s="16"/>
      <c r="B162" s="31" t="s">
        <v>90</v>
      </c>
      <c r="C162" s="31" t="str">
        <f>LOOKUP(B162,Fields[FieldName],Fields[Format])</f>
        <v>3-char</v>
      </c>
      <c r="D162" s="35"/>
      <c r="E162" s="35" t="s">
        <v>281</v>
      </c>
      <c r="G162" s="106"/>
    </row>
    <row r="163" spans="1:8" ht="36" x14ac:dyDescent="0.25">
      <c r="B163" s="31" t="s">
        <v>91</v>
      </c>
      <c r="C163" s="31" t="str">
        <f>LOOKUP(B163,Fields[FieldName],Fields[Format])</f>
        <v>3-char</v>
      </c>
      <c r="D163" s="35"/>
      <c r="E163" s="35" t="s">
        <v>414</v>
      </c>
      <c r="G163" s="106"/>
    </row>
    <row r="164" spans="1:8" ht="18" thickBot="1" x14ac:dyDescent="0.35">
      <c r="A164" s="26"/>
      <c r="B164" s="31" t="s">
        <v>92</v>
      </c>
      <c r="C164" s="31" t="str">
        <f>LOOKUP(B164,Fields[FieldName],Fields[Format])</f>
        <v>18-char</v>
      </c>
      <c r="D164" s="35"/>
      <c r="E164" s="35" t="s">
        <v>197</v>
      </c>
      <c r="G164" s="106"/>
    </row>
    <row r="165" spans="1:8" ht="15.75" thickTop="1" x14ac:dyDescent="0.25">
      <c r="A165" s="13"/>
      <c r="B165" s="31" t="s">
        <v>64</v>
      </c>
      <c r="C165" s="31" t="str">
        <f>LOOKUP(B165,Fields[FieldName],Fields[Format])</f>
        <v>4-char</v>
      </c>
      <c r="D165" s="35"/>
      <c r="E165" s="35" t="s">
        <v>215</v>
      </c>
      <c r="G165" s="106"/>
    </row>
    <row r="166" spans="1:8" x14ac:dyDescent="0.25">
      <c r="A166" s="13"/>
      <c r="B166" s="31" t="s">
        <v>26</v>
      </c>
      <c r="C166" s="31" t="str">
        <f>LOOKUP(B166,Fields[FieldName],Fields[Format])</f>
        <v>variable</v>
      </c>
      <c r="D166" s="35" t="s">
        <v>126</v>
      </c>
      <c r="E166" s="33" t="s">
        <v>197</v>
      </c>
      <c r="G166" s="106"/>
    </row>
    <row r="167" spans="1:8" x14ac:dyDescent="0.25">
      <c r="A167" s="13"/>
      <c r="B167" s="31" t="s">
        <v>93</v>
      </c>
      <c r="C167" s="31" t="str">
        <f>LOOKUP(B167,Fields[FieldName],Fields[Format])</f>
        <v>variable</v>
      </c>
      <c r="D167" s="35" t="s">
        <v>160</v>
      </c>
      <c r="E167" s="33" t="s">
        <v>219</v>
      </c>
      <c r="G167" s="106"/>
    </row>
    <row r="168" spans="1:8" ht="36" x14ac:dyDescent="0.25">
      <c r="A168" s="13"/>
      <c r="B168" s="31" t="s">
        <v>94</v>
      </c>
      <c r="C168" s="31" t="str">
        <f>LOOKUP(B168,Fields[FieldName],Fields[Format])</f>
        <v>variable</v>
      </c>
      <c r="D168" s="35" t="s">
        <v>161</v>
      </c>
      <c r="E168" s="35" t="s">
        <v>256</v>
      </c>
      <c r="G168" s="106"/>
    </row>
    <row r="169" spans="1:8" ht="14.45" customHeight="1" x14ac:dyDescent="0.25">
      <c r="A169" s="13"/>
      <c r="B169" s="95" t="s">
        <v>95</v>
      </c>
      <c r="C169" s="95" t="str">
        <f>LOOKUP(B169,Fields[FieldName],Fields[Format])</f>
        <v>variable</v>
      </c>
      <c r="D169" s="99" t="s">
        <v>162</v>
      </c>
      <c r="E169" s="96" t="s">
        <v>415</v>
      </c>
      <c r="G169" s="106"/>
    </row>
    <row r="170" spans="1:8" x14ac:dyDescent="0.25">
      <c r="A170" s="13"/>
      <c r="B170" s="95" t="s">
        <v>36</v>
      </c>
      <c r="C170" s="95" t="str">
        <f>LOOKUP(B170,Fields[FieldName],Fields[Format])</f>
        <v>variable</v>
      </c>
      <c r="D170" s="99" t="s">
        <v>152</v>
      </c>
      <c r="E170" s="96" t="s">
        <v>399</v>
      </c>
      <c r="G170" s="106"/>
    </row>
    <row r="171" spans="1:8" x14ac:dyDescent="0.25">
      <c r="A171" s="53"/>
      <c r="B171" s="95" t="s">
        <v>37</v>
      </c>
      <c r="C171" s="95" t="str">
        <f>LOOKUP(B171,Fields[FieldName],Fields[Format])</f>
        <v>variable</v>
      </c>
      <c r="D171" s="99" t="s">
        <v>153</v>
      </c>
      <c r="E171" s="96" t="s">
        <v>399</v>
      </c>
      <c r="G171" s="106"/>
    </row>
    <row r="172" spans="1:8" ht="18" thickBot="1" x14ac:dyDescent="0.35">
      <c r="A172" s="26"/>
      <c r="B172" s="8"/>
      <c r="C172" s="9"/>
      <c r="D172" s="11"/>
      <c r="E172" s="8"/>
      <c r="F172" s="48"/>
      <c r="G172" s="111"/>
      <c r="H172" s="48"/>
    </row>
    <row r="173" spans="1:8" ht="18.75" thickTop="1" thickBot="1" x14ac:dyDescent="0.35">
      <c r="A173" s="13"/>
      <c r="B173" s="52" t="s">
        <v>291</v>
      </c>
      <c r="C173" s="58"/>
      <c r="D173" s="125"/>
      <c r="E173" s="26"/>
      <c r="F173" s="60"/>
      <c r="G173" s="112"/>
      <c r="H173" s="49"/>
    </row>
    <row r="174" spans="1:8" ht="15.75" thickTop="1" x14ac:dyDescent="0.25">
      <c r="A174" s="13"/>
      <c r="B174" s="64" t="s">
        <v>30</v>
      </c>
      <c r="C174" s="67" t="str">
        <f>LOOKUP(B174,Fields[FieldName],Fields[Format])</f>
        <v>2-char</v>
      </c>
      <c r="D174" s="64"/>
      <c r="E174" s="65">
        <v>97</v>
      </c>
      <c r="F174" s="46"/>
      <c r="G174" s="113"/>
      <c r="H174" s="47"/>
    </row>
    <row r="175" spans="1:8" x14ac:dyDescent="0.25">
      <c r="B175" s="46"/>
      <c r="C175" s="55"/>
      <c r="D175" s="46"/>
      <c r="E175" s="47"/>
      <c r="F175" s="46"/>
      <c r="G175" s="113"/>
      <c r="H175" s="47"/>
    </row>
    <row r="176" spans="1:8" ht="18" thickBot="1" x14ac:dyDescent="0.35">
      <c r="A176" s="26"/>
      <c r="B176" s="58" t="s">
        <v>292</v>
      </c>
      <c r="C176" s="58"/>
      <c r="D176" s="125"/>
      <c r="E176" s="26"/>
      <c r="F176" s="50"/>
      <c r="G176" s="114"/>
      <c r="H176" s="51"/>
    </row>
    <row r="177" spans="1:9" ht="15.75" thickTop="1" x14ac:dyDescent="0.25">
      <c r="A177" s="13"/>
      <c r="B177" s="64"/>
      <c r="C177" s="67"/>
      <c r="D177" s="64"/>
      <c r="E177" s="65" t="s">
        <v>65</v>
      </c>
      <c r="F177" s="46"/>
      <c r="G177" s="114"/>
      <c r="H177" s="51"/>
    </row>
    <row r="178" spans="1:9" x14ac:dyDescent="0.25">
      <c r="A178" s="13"/>
      <c r="B178" s="8"/>
      <c r="C178" s="9"/>
      <c r="D178" s="11"/>
      <c r="E178" s="8"/>
      <c r="F178" s="48"/>
      <c r="G178" s="115"/>
      <c r="H178" s="8"/>
    </row>
    <row r="179" spans="1:9" ht="18" thickBot="1" x14ac:dyDescent="0.35">
      <c r="A179" s="13"/>
      <c r="B179" s="26" t="s">
        <v>8</v>
      </c>
      <c r="C179" s="73"/>
      <c r="D179" s="125"/>
      <c r="E179" s="26"/>
      <c r="F179" s="60"/>
      <c r="G179" s="108"/>
      <c r="H179" s="26"/>
    </row>
    <row r="180" spans="1:9" ht="15.75" thickTop="1" x14ac:dyDescent="0.25">
      <c r="A180" s="13"/>
      <c r="B180" s="31" t="s">
        <v>30</v>
      </c>
      <c r="C180" s="31" t="str">
        <f>LOOKUP(B180,Fields[FieldName],Fields[Format])</f>
        <v>2-char</v>
      </c>
      <c r="D180" s="31"/>
      <c r="E180" s="32">
        <v>93</v>
      </c>
      <c r="F180" s="81"/>
      <c r="G180" s="116"/>
      <c r="H180" s="5"/>
    </row>
    <row r="181" spans="1:9" x14ac:dyDescent="0.25">
      <c r="A181" s="13"/>
      <c r="B181" s="31" t="s">
        <v>66</v>
      </c>
      <c r="C181" s="31" t="str">
        <f>LOOKUP(B181,Fields[FieldName],Fields[Format])</f>
        <v>1-char</v>
      </c>
      <c r="D181" s="31"/>
      <c r="E181" s="32" t="s">
        <v>329</v>
      </c>
      <c r="F181" s="81"/>
      <c r="G181" s="110"/>
      <c r="H181" s="11"/>
    </row>
    <row r="182" spans="1:9" x14ac:dyDescent="0.25">
      <c r="A182" s="13"/>
      <c r="B182" s="31" t="s">
        <v>67</v>
      </c>
      <c r="C182" s="31" t="str">
        <f>LOOKUP(B182,Fields[FieldName],Fields[Format])</f>
        <v>1-char</v>
      </c>
      <c r="D182" s="31"/>
      <c r="E182" s="32" t="s">
        <v>330</v>
      </c>
      <c r="F182" s="82"/>
      <c r="G182" s="110"/>
      <c r="H182" s="11"/>
    </row>
    <row r="183" spans="1:9" x14ac:dyDescent="0.25">
      <c r="A183" s="13"/>
      <c r="B183" s="31" t="s">
        <v>216</v>
      </c>
      <c r="C183" s="31" t="str">
        <f>LOOKUP(B183,Fields[FieldName],Fields[Format])</f>
        <v>variable</v>
      </c>
      <c r="D183" s="31" t="s">
        <v>136</v>
      </c>
      <c r="E183" s="33" t="s">
        <v>298</v>
      </c>
      <c r="F183" s="82"/>
      <c r="G183" s="110"/>
      <c r="H183" s="11"/>
    </row>
    <row r="184" spans="1:9" x14ac:dyDescent="0.25">
      <c r="A184" s="13"/>
      <c r="B184" s="31" t="s">
        <v>68</v>
      </c>
      <c r="C184" s="31" t="str">
        <f>LOOKUP(B184,Fields[FieldName],Fields[Format])</f>
        <v>variable</v>
      </c>
      <c r="D184" s="31" t="s">
        <v>137</v>
      </c>
      <c r="E184" s="35" t="s">
        <v>217</v>
      </c>
      <c r="F184" s="82"/>
      <c r="G184" s="110"/>
      <c r="H184" s="11"/>
    </row>
    <row r="185" spans="1:9" x14ac:dyDescent="0.25">
      <c r="A185" s="13"/>
      <c r="B185" s="95" t="s">
        <v>69</v>
      </c>
      <c r="C185" s="95" t="str">
        <f>LOOKUP(B185,Fields[FieldName],Fields[Format])</f>
        <v>variable</v>
      </c>
      <c r="D185" s="95" t="s">
        <v>138</v>
      </c>
      <c r="E185" s="96" t="s">
        <v>399</v>
      </c>
      <c r="F185" s="82"/>
      <c r="G185" s="110"/>
      <c r="H185" s="11"/>
    </row>
    <row r="186" spans="1:9" x14ac:dyDescent="0.25">
      <c r="A186" s="13"/>
      <c r="B186" s="15"/>
      <c r="C186" s="15"/>
      <c r="D186" s="15"/>
      <c r="E186" s="6"/>
      <c r="F186" s="82"/>
      <c r="G186" s="110"/>
      <c r="H186" s="11"/>
    </row>
    <row r="187" spans="1:9" ht="18" thickBot="1" x14ac:dyDescent="0.35">
      <c r="B187" s="26" t="s">
        <v>9</v>
      </c>
      <c r="C187" s="73"/>
      <c r="D187" s="125"/>
      <c r="E187" s="26"/>
      <c r="F187" s="60"/>
      <c r="G187" s="106"/>
    </row>
    <row r="188" spans="1:9" ht="18.75" thickTop="1" thickBot="1" x14ac:dyDescent="0.35">
      <c r="A188" s="26"/>
      <c r="B188" s="31" t="s">
        <v>30</v>
      </c>
      <c r="C188" s="31" t="str">
        <f>LOOKUP(B188,Fields[FieldName],Fields[Format])</f>
        <v>2-char</v>
      </c>
      <c r="D188" s="31"/>
      <c r="E188" s="32">
        <v>94</v>
      </c>
      <c r="F188" s="81"/>
      <c r="G188" s="106"/>
    </row>
    <row r="189" spans="1:9" ht="24.75" thickTop="1" x14ac:dyDescent="0.25">
      <c r="A189" s="24"/>
      <c r="B189" s="31" t="s">
        <v>46</v>
      </c>
      <c r="C189" s="31" t="str">
        <f>LOOKUP(B189,Fields[FieldName],Fields[Format])</f>
        <v>1-char</v>
      </c>
      <c r="D189" s="35"/>
      <c r="E189" s="35" t="s">
        <v>218</v>
      </c>
      <c r="F189" s="81"/>
      <c r="G189" s="106"/>
    </row>
    <row r="190" spans="1:9" x14ac:dyDescent="0.25">
      <c r="A190" s="25"/>
      <c r="B190" s="8"/>
      <c r="C190" s="9"/>
      <c r="D190" s="11"/>
      <c r="E190" s="8"/>
      <c r="F190" s="48"/>
      <c r="G190" s="107"/>
      <c r="H190" s="8"/>
    </row>
    <row r="191" spans="1:9" ht="18" thickBot="1" x14ac:dyDescent="0.35">
      <c r="A191" s="25"/>
      <c r="B191" s="59" t="s">
        <v>70</v>
      </c>
      <c r="C191" s="73"/>
      <c r="D191" s="125"/>
      <c r="E191" s="26"/>
      <c r="F191" s="60"/>
      <c r="G191" s="108"/>
      <c r="H191" s="26"/>
    </row>
    <row r="192" spans="1:9" ht="15.75" thickTop="1" x14ac:dyDescent="0.25">
      <c r="A192" s="25"/>
      <c r="B192" s="31" t="s">
        <v>30</v>
      </c>
      <c r="C192" s="31" t="str">
        <f>LOOKUP(B192,Fields[FieldName],Fields[Format])</f>
        <v>2-char</v>
      </c>
      <c r="D192" s="31"/>
      <c r="E192" s="32">
        <v>63</v>
      </c>
      <c r="F192" s="81"/>
      <c r="G192" s="116"/>
      <c r="H192" s="5"/>
      <c r="I192" s="87"/>
    </row>
    <row r="193" spans="1:9" x14ac:dyDescent="0.25">
      <c r="A193" s="25"/>
      <c r="B193" s="31" t="s">
        <v>24</v>
      </c>
      <c r="C193" s="31" t="str">
        <f>LOOKUP(B193,Fields[FieldName],Fields[Format])</f>
        <v>3-char</v>
      </c>
      <c r="D193" s="31"/>
      <c r="E193" s="33" t="s">
        <v>220</v>
      </c>
      <c r="F193" s="83"/>
      <c r="G193" s="107"/>
      <c r="H193" s="8"/>
    </row>
    <row r="194" spans="1:9" x14ac:dyDescent="0.25">
      <c r="A194" s="25"/>
      <c r="B194" s="31" t="s">
        <v>25</v>
      </c>
      <c r="C194" s="31" t="str">
        <f>LOOKUP(B194,Fields[FieldName],Fields[Format])</f>
        <v>18-char</v>
      </c>
      <c r="D194" s="31"/>
      <c r="E194" s="33" t="s">
        <v>197</v>
      </c>
      <c r="F194" s="83"/>
      <c r="G194" s="110"/>
      <c r="H194" s="6"/>
    </row>
    <row r="195" spans="1:9" ht="156" x14ac:dyDescent="0.25">
      <c r="A195" s="25"/>
      <c r="B195" s="31" t="s">
        <v>71</v>
      </c>
      <c r="C195" s="31" t="str">
        <f>LOOKUP(B195,Fields[FieldName],Fields[Format])</f>
        <v>10-char</v>
      </c>
      <c r="D195" s="31"/>
      <c r="E195" s="35" t="s">
        <v>416</v>
      </c>
      <c r="F195" s="83"/>
      <c r="G195" s="110"/>
      <c r="H195" s="6"/>
    </row>
    <row r="196" spans="1:9" x14ac:dyDescent="0.25">
      <c r="A196" s="25"/>
      <c r="B196" s="31" t="s">
        <v>26</v>
      </c>
      <c r="C196" s="31" t="str">
        <f>LOOKUP(B196,Fields[FieldName],Fields[Format])</f>
        <v>variable</v>
      </c>
      <c r="D196" s="31" t="s">
        <v>126</v>
      </c>
      <c r="E196" s="33" t="s">
        <v>197</v>
      </c>
      <c r="F196" s="83"/>
      <c r="G196" s="110"/>
      <c r="H196" s="11"/>
    </row>
    <row r="197" spans="1:9" x14ac:dyDescent="0.25">
      <c r="A197" s="25"/>
      <c r="B197" s="31" t="s">
        <v>27</v>
      </c>
      <c r="C197" s="31" t="str">
        <f>LOOKUP(B197,Fields[FieldName],Fields[Format])</f>
        <v>variable</v>
      </c>
      <c r="D197" s="31" t="s">
        <v>127</v>
      </c>
      <c r="E197" s="33" t="s">
        <v>197</v>
      </c>
      <c r="F197" s="83"/>
      <c r="G197" s="110"/>
      <c r="H197" s="11"/>
      <c r="I197" s="88"/>
    </row>
    <row r="198" spans="1:9" x14ac:dyDescent="0.25">
      <c r="A198" s="25"/>
      <c r="B198" s="95" t="s">
        <v>28</v>
      </c>
      <c r="C198" s="95" t="str">
        <f>LOOKUP(B198,Fields[FieldName],Fields[Format])</f>
        <v>variable</v>
      </c>
      <c r="D198" s="95" t="s">
        <v>128</v>
      </c>
      <c r="E198" s="96" t="s">
        <v>396</v>
      </c>
      <c r="F198" s="83"/>
      <c r="G198" s="110"/>
      <c r="H198" s="11"/>
      <c r="I198" s="88"/>
    </row>
    <row r="199" spans="1:9" ht="24" x14ac:dyDescent="0.25">
      <c r="A199" s="25"/>
      <c r="B199" s="31" t="s">
        <v>29</v>
      </c>
      <c r="C199" s="31" t="str">
        <f>LOOKUP(B199,Fields[FieldName],Fields[Format])</f>
        <v>variable</v>
      </c>
      <c r="D199" s="31" t="s">
        <v>129</v>
      </c>
      <c r="E199" s="33" t="s">
        <v>470</v>
      </c>
      <c r="F199" s="83"/>
      <c r="G199" s="110"/>
      <c r="H199" s="11"/>
      <c r="I199" s="88"/>
    </row>
    <row r="200" spans="1:9" x14ac:dyDescent="0.25">
      <c r="A200" s="25"/>
      <c r="B200" s="31" t="s">
        <v>72</v>
      </c>
      <c r="C200" s="31" t="str">
        <f>LOOKUP(B200,Fields[FieldName],Fields[Format])</f>
        <v>variable</v>
      </c>
      <c r="D200" s="31" t="s">
        <v>139</v>
      </c>
      <c r="E200" s="35" t="s">
        <v>45</v>
      </c>
      <c r="F200" s="83"/>
      <c r="G200" s="110"/>
      <c r="H200" s="11"/>
    </row>
    <row r="201" spans="1:9" x14ac:dyDescent="0.25">
      <c r="A201" s="25"/>
      <c r="B201" s="31" t="s">
        <v>73</v>
      </c>
      <c r="C201" s="31" t="str">
        <f>LOOKUP(B201,Fields[FieldName],Fields[Format])</f>
        <v>variable</v>
      </c>
      <c r="D201" s="31" t="s">
        <v>140</v>
      </c>
      <c r="E201" s="35" t="s">
        <v>45</v>
      </c>
      <c r="F201" s="83"/>
      <c r="G201" s="110"/>
      <c r="H201" s="11"/>
    </row>
    <row r="202" spans="1:9" x14ac:dyDescent="0.25">
      <c r="A202" s="25"/>
      <c r="B202" s="8"/>
      <c r="C202" s="9"/>
      <c r="D202" s="11"/>
      <c r="E202" s="8"/>
      <c r="F202" s="48"/>
      <c r="G202" s="107"/>
      <c r="H202" s="8"/>
    </row>
    <row r="203" spans="1:9" ht="18" thickBot="1" x14ac:dyDescent="0.35">
      <c r="A203" s="25"/>
      <c r="B203" s="52" t="s">
        <v>10</v>
      </c>
      <c r="C203" s="58"/>
      <c r="D203" s="125"/>
      <c r="E203" s="26"/>
      <c r="G203" s="106"/>
    </row>
    <row r="204" spans="1:9" ht="15.75" thickTop="1" x14ac:dyDescent="0.25">
      <c r="A204" s="25"/>
      <c r="B204" s="31" t="s">
        <v>30</v>
      </c>
      <c r="C204" s="31" t="str">
        <f>LOOKUP(B204,Fields[FieldName],Fields[Format])</f>
        <v>2-char</v>
      </c>
      <c r="D204" s="31"/>
      <c r="E204" s="32">
        <v>64</v>
      </c>
      <c r="F204" s="84"/>
      <c r="G204" s="106"/>
    </row>
    <row r="205" spans="1:9" x14ac:dyDescent="0.25">
      <c r="A205" s="25"/>
      <c r="B205" s="31" t="s">
        <v>119</v>
      </c>
      <c r="C205" s="31" t="str">
        <f>LOOKUP(B205,Fields[FieldName],Fields[Format])</f>
        <v>14-char</v>
      </c>
      <c r="D205" s="35"/>
      <c r="E205" s="35" t="s">
        <v>197</v>
      </c>
      <c r="F205" s="85"/>
      <c r="G205" s="106"/>
    </row>
    <row r="206" spans="1:9" ht="24" x14ac:dyDescent="0.25">
      <c r="A206" s="25"/>
      <c r="B206" s="31" t="s">
        <v>24</v>
      </c>
      <c r="C206" s="31" t="str">
        <f>LOOKUP(B206,Fields[FieldName],Fields[Format])</f>
        <v>3-char</v>
      </c>
      <c r="D206" s="35"/>
      <c r="E206" s="33" t="s">
        <v>417</v>
      </c>
      <c r="F206" s="85"/>
      <c r="G206" s="106"/>
    </row>
    <row r="207" spans="1:9" x14ac:dyDescent="0.25">
      <c r="A207" s="25"/>
      <c r="B207" s="31" t="s">
        <v>25</v>
      </c>
      <c r="C207" s="31" t="str">
        <f>LOOKUP(B207,Fields[FieldName],Fields[Format])</f>
        <v>18-char</v>
      </c>
      <c r="D207" s="35"/>
      <c r="E207" s="33" t="s">
        <v>197</v>
      </c>
      <c r="F207" s="85"/>
      <c r="G207" s="106"/>
    </row>
    <row r="208" spans="1:9" ht="24" x14ac:dyDescent="0.25">
      <c r="A208" s="25"/>
      <c r="B208" s="31" t="s">
        <v>96</v>
      </c>
      <c r="C208" s="31" t="str">
        <f>LOOKUP(B208,Fields[FieldName],Fields[Format])</f>
        <v>4-char</v>
      </c>
      <c r="D208" s="35"/>
      <c r="E208" s="35" t="s">
        <v>226</v>
      </c>
      <c r="F208" s="85"/>
      <c r="G208" s="106"/>
    </row>
    <row r="209" spans="1:7" ht="36" x14ac:dyDescent="0.25">
      <c r="A209" s="25"/>
      <c r="B209" s="31" t="s">
        <v>97</v>
      </c>
      <c r="C209" s="31" t="str">
        <f>LOOKUP(B209,Fields[FieldName],Fields[Format])</f>
        <v>4-char</v>
      </c>
      <c r="D209" s="35"/>
      <c r="E209" s="35" t="s">
        <v>223</v>
      </c>
      <c r="F209" s="86"/>
      <c r="G209" s="106"/>
    </row>
    <row r="210" spans="1:7" x14ac:dyDescent="0.25">
      <c r="A210" s="25"/>
      <c r="B210" s="31" t="s">
        <v>98</v>
      </c>
      <c r="C210" s="31" t="str">
        <f>LOOKUP(B210,Fields[FieldName],Fields[Format])</f>
        <v>4-char</v>
      </c>
      <c r="D210" s="35"/>
      <c r="E210" s="35" t="s">
        <v>453</v>
      </c>
      <c r="F210" s="86"/>
      <c r="G210" s="106"/>
    </row>
    <row r="211" spans="1:7" ht="24" x14ac:dyDescent="0.25">
      <c r="A211" s="25"/>
      <c r="B211" s="31" t="s">
        <v>99</v>
      </c>
      <c r="C211" s="31" t="str">
        <f>LOOKUP(B211,Fields[FieldName],Fields[Format])</f>
        <v>4-char</v>
      </c>
      <c r="D211" s="35"/>
      <c r="E211" s="35" t="s">
        <v>224</v>
      </c>
      <c r="F211" s="86"/>
      <c r="G211" s="106"/>
    </row>
    <row r="212" spans="1:7" ht="24" x14ac:dyDescent="0.25">
      <c r="A212" s="25"/>
      <c r="B212" s="31" t="s">
        <v>100</v>
      </c>
      <c r="C212" s="31" t="str">
        <f>LOOKUP(B212,Fields[FieldName],Fields[Format])</f>
        <v>4-char</v>
      </c>
      <c r="D212" s="35"/>
      <c r="E212" s="35" t="s">
        <v>225</v>
      </c>
      <c r="F212" s="85"/>
      <c r="G212" s="106"/>
    </row>
    <row r="213" spans="1:7" ht="36" x14ac:dyDescent="0.25">
      <c r="A213" s="25"/>
      <c r="B213" s="31" t="s">
        <v>106</v>
      </c>
      <c r="C213" s="31" t="str">
        <f>LOOKUP(B213,Fields[FieldName],Fields[Format])</f>
        <v>4-char</v>
      </c>
      <c r="D213" s="35"/>
      <c r="E213" s="35" t="s">
        <v>227</v>
      </c>
      <c r="F213" s="85"/>
      <c r="G213" s="106"/>
    </row>
    <row r="214" spans="1:7" x14ac:dyDescent="0.25">
      <c r="A214" s="25"/>
      <c r="B214" s="31" t="s">
        <v>26</v>
      </c>
      <c r="C214" s="31" t="str">
        <f>LOOKUP(B214,Fields[FieldName],Fields[Format])</f>
        <v>variable</v>
      </c>
      <c r="D214" s="35" t="s">
        <v>126</v>
      </c>
      <c r="E214" s="33" t="s">
        <v>197</v>
      </c>
      <c r="F214" s="85"/>
      <c r="G214" s="106"/>
    </row>
    <row r="215" spans="1:7" x14ac:dyDescent="0.25">
      <c r="A215" s="25"/>
      <c r="B215" s="31" t="s">
        <v>27</v>
      </c>
      <c r="C215" s="31" t="str">
        <f>LOOKUP(B215,Fields[FieldName],Fields[Format])</f>
        <v>variable</v>
      </c>
      <c r="D215" s="35" t="s">
        <v>127</v>
      </c>
      <c r="E215" s="33" t="s">
        <v>197</v>
      </c>
      <c r="F215" s="85"/>
      <c r="G215" s="106"/>
    </row>
    <row r="216" spans="1:7" x14ac:dyDescent="0.25">
      <c r="A216" s="25"/>
      <c r="B216" s="31" t="s">
        <v>31</v>
      </c>
      <c r="C216" s="31" t="str">
        <f>LOOKUP(B216,Fields[FieldName],Fields[Format])</f>
        <v>variable</v>
      </c>
      <c r="D216" s="35" t="s">
        <v>148</v>
      </c>
      <c r="E216" s="33" t="s">
        <v>221</v>
      </c>
      <c r="F216" s="86"/>
      <c r="G216" s="106"/>
    </row>
    <row r="217" spans="1:7" x14ac:dyDescent="0.25">
      <c r="A217" s="25"/>
      <c r="B217" s="31" t="s">
        <v>101</v>
      </c>
      <c r="C217" s="31" t="str">
        <f>LOOKUP(B217,Fields[FieldName],Fields[Format])</f>
        <v>4-char</v>
      </c>
      <c r="D217" s="35" t="s">
        <v>163</v>
      </c>
      <c r="E217" s="35" t="s">
        <v>228</v>
      </c>
      <c r="F217" s="86"/>
      <c r="G217" s="106"/>
    </row>
    <row r="218" spans="1:7" x14ac:dyDescent="0.25">
      <c r="A218" s="25"/>
      <c r="B218" s="31" t="s">
        <v>229</v>
      </c>
      <c r="C218" s="31" t="str">
        <f>LOOKUP(B218,Fields[FieldName],Fields[Format])</f>
        <v>4-char</v>
      </c>
      <c r="D218" s="35" t="s">
        <v>164</v>
      </c>
      <c r="E218" s="35" t="s">
        <v>230</v>
      </c>
      <c r="F218" s="86"/>
      <c r="G218" s="106"/>
    </row>
    <row r="219" spans="1:7" x14ac:dyDescent="0.25">
      <c r="A219" s="25"/>
      <c r="B219" s="31" t="s">
        <v>102</v>
      </c>
      <c r="C219" s="31" t="str">
        <f>LOOKUP(B219,Fields[FieldName],Fields[Format])</f>
        <v>4-char</v>
      </c>
      <c r="D219" s="35" t="s">
        <v>165</v>
      </c>
      <c r="E219" s="35" t="s">
        <v>454</v>
      </c>
      <c r="F219" s="85"/>
      <c r="G219" s="106"/>
    </row>
    <row r="220" spans="1:7" ht="24" x14ac:dyDescent="0.25">
      <c r="A220" s="102"/>
      <c r="B220" s="31" t="s">
        <v>32</v>
      </c>
      <c r="C220" s="31" t="str">
        <f>LOOKUP(B220,Fields[FieldName],Fields[Format])</f>
        <v>1-char</v>
      </c>
      <c r="D220" s="35" t="s">
        <v>149</v>
      </c>
      <c r="E220" s="33" t="s">
        <v>397</v>
      </c>
      <c r="F220" s="85"/>
      <c r="G220" s="106"/>
    </row>
    <row r="221" spans="1:7" ht="36" x14ac:dyDescent="0.25">
      <c r="A221" s="102"/>
      <c r="B221" s="31" t="s">
        <v>33</v>
      </c>
      <c r="C221" s="31" t="str">
        <f>LOOKUP(B221,Fields[FieldName],Fields[Format])</f>
        <v>1-char</v>
      </c>
      <c r="D221" s="35" t="s">
        <v>150</v>
      </c>
      <c r="E221" s="33" t="s">
        <v>398</v>
      </c>
      <c r="F221" s="85"/>
      <c r="G221" s="106"/>
    </row>
    <row r="222" spans="1:7" x14ac:dyDescent="0.25">
      <c r="B222" s="31" t="s">
        <v>34</v>
      </c>
      <c r="C222" s="31" t="str">
        <f>LOOKUP(B222,Fields[FieldName],Fields[Format])</f>
        <v>3-char</v>
      </c>
      <c r="D222" s="35" t="s">
        <v>151</v>
      </c>
      <c r="E222" s="35" t="s">
        <v>242</v>
      </c>
      <c r="F222" s="85"/>
      <c r="G222" s="106"/>
    </row>
    <row r="223" spans="1:7" ht="24.75" thickBot="1" x14ac:dyDescent="0.35">
      <c r="A223" s="26"/>
      <c r="B223" s="31" t="s">
        <v>35</v>
      </c>
      <c r="C223" s="31" t="str">
        <f>LOOKUP(B223,Fields[FieldName],Fields[Format])</f>
        <v>variable</v>
      </c>
      <c r="D223" s="35" t="s">
        <v>141</v>
      </c>
      <c r="E223" s="35" t="s">
        <v>243</v>
      </c>
      <c r="F223" s="86"/>
      <c r="G223" s="106"/>
    </row>
    <row r="224" spans="1:7" ht="36.75" thickTop="1" x14ac:dyDescent="0.25">
      <c r="A224" s="13"/>
      <c r="B224" s="31" t="s">
        <v>103</v>
      </c>
      <c r="C224" s="31" t="str">
        <f>LOOKUP(B224,Fields[FieldName],Fields[Format])</f>
        <v>variable</v>
      </c>
      <c r="D224" s="35" t="s">
        <v>166</v>
      </c>
      <c r="E224" s="35" t="s">
        <v>244</v>
      </c>
      <c r="F224" s="85"/>
      <c r="G224" s="106"/>
    </row>
    <row r="225" spans="1:8" ht="36" x14ac:dyDescent="0.25">
      <c r="A225" s="13"/>
      <c r="B225" s="31" t="s">
        <v>232</v>
      </c>
      <c r="C225" s="31" t="str">
        <f>LOOKUP(B225,Fields[FieldName],Fields[Format])</f>
        <v>variable</v>
      </c>
      <c r="D225" s="35" t="s">
        <v>167</v>
      </c>
      <c r="E225" s="35" t="s">
        <v>231</v>
      </c>
      <c r="F225" s="85"/>
      <c r="G225" s="106"/>
    </row>
    <row r="226" spans="1:8" ht="36" x14ac:dyDescent="0.25">
      <c r="A226" s="13"/>
      <c r="B226" s="31" t="s">
        <v>233</v>
      </c>
      <c r="C226" s="31" t="str">
        <f>LOOKUP(B226,Fields[FieldName],Fields[Format])</f>
        <v>variable</v>
      </c>
      <c r="D226" s="35" t="s">
        <v>168</v>
      </c>
      <c r="E226" s="35" t="s">
        <v>234</v>
      </c>
      <c r="F226" s="85"/>
      <c r="G226" s="106"/>
    </row>
    <row r="227" spans="1:8" ht="36" x14ac:dyDescent="0.25">
      <c r="A227" s="13"/>
      <c r="B227" s="31" t="s">
        <v>239</v>
      </c>
      <c r="C227" s="31" t="str">
        <f>LOOKUP(B227,Fields[FieldName],Fields[Format])</f>
        <v>variable</v>
      </c>
      <c r="D227" s="35" t="s">
        <v>169</v>
      </c>
      <c r="E227" s="35" t="s">
        <v>235</v>
      </c>
      <c r="F227" s="85"/>
      <c r="G227" s="106"/>
    </row>
    <row r="228" spans="1:8" ht="36" x14ac:dyDescent="0.25">
      <c r="A228" s="13"/>
      <c r="B228" s="31" t="s">
        <v>240</v>
      </c>
      <c r="C228" s="31" t="str">
        <f>LOOKUP(B228,Fields[FieldName],Fields[Format])</f>
        <v>variable</v>
      </c>
      <c r="D228" s="35" t="s">
        <v>170</v>
      </c>
      <c r="E228" s="35" t="s">
        <v>236</v>
      </c>
      <c r="F228" s="85"/>
      <c r="G228" s="106"/>
    </row>
    <row r="229" spans="1:8" ht="36" x14ac:dyDescent="0.25">
      <c r="A229" s="13"/>
      <c r="B229" s="31" t="s">
        <v>241</v>
      </c>
      <c r="C229" s="31" t="str">
        <f>LOOKUP(B229,Fields[FieldName],Fields[Format])</f>
        <v>variable</v>
      </c>
      <c r="D229" s="35" t="s">
        <v>171</v>
      </c>
      <c r="E229" s="35" t="s">
        <v>237</v>
      </c>
      <c r="F229" s="85"/>
      <c r="G229" s="106"/>
    </row>
    <row r="230" spans="1:8" ht="36" x14ac:dyDescent="0.25">
      <c r="B230" s="31" t="s">
        <v>105</v>
      </c>
      <c r="C230" s="31" t="str">
        <f>LOOKUP(B230,Fields[FieldName],Fields[Format])</f>
        <v>variable</v>
      </c>
      <c r="D230" s="35" t="s">
        <v>172</v>
      </c>
      <c r="E230" s="35" t="s">
        <v>238</v>
      </c>
      <c r="F230" s="85"/>
      <c r="G230" s="106"/>
    </row>
    <row r="231" spans="1:8" ht="18" thickBot="1" x14ac:dyDescent="0.35">
      <c r="A231" s="26"/>
      <c r="B231" s="31" t="s">
        <v>107</v>
      </c>
      <c r="C231" s="31" t="str">
        <f>LOOKUP(B231,Fields[FieldName],Fields[Format])</f>
        <v>variable</v>
      </c>
      <c r="D231" s="35" t="s">
        <v>173</v>
      </c>
      <c r="E231" s="33" t="s">
        <v>197</v>
      </c>
      <c r="F231" s="85"/>
      <c r="G231" s="106"/>
    </row>
    <row r="232" spans="1:8" ht="15.75" thickTop="1" x14ac:dyDescent="0.25">
      <c r="A232" s="24"/>
      <c r="B232" s="31" t="s">
        <v>108</v>
      </c>
      <c r="C232" s="31" t="str">
        <f>LOOKUP(B232,Fields[FieldName],Fields[Format])</f>
        <v>variable</v>
      </c>
      <c r="D232" s="35" t="s">
        <v>174</v>
      </c>
      <c r="E232" s="33" t="s">
        <v>197</v>
      </c>
      <c r="F232" s="85"/>
      <c r="G232" s="106"/>
    </row>
    <row r="233" spans="1:8" x14ac:dyDescent="0.25">
      <c r="A233" s="25"/>
      <c r="B233" s="31" t="s">
        <v>109</v>
      </c>
      <c r="C233" s="31" t="str">
        <f>LOOKUP(B233,Fields[FieldName],Fields[Format])</f>
        <v>variable</v>
      </c>
      <c r="D233" s="35" t="s">
        <v>175</v>
      </c>
      <c r="E233" s="33" t="s">
        <v>197</v>
      </c>
      <c r="F233" s="86"/>
      <c r="G233" s="106"/>
    </row>
    <row r="234" spans="1:8" x14ac:dyDescent="0.25">
      <c r="A234" s="25"/>
      <c r="B234" s="31" t="s">
        <v>376</v>
      </c>
      <c r="C234" s="31" t="s">
        <v>378</v>
      </c>
      <c r="D234" s="35" t="s">
        <v>377</v>
      </c>
      <c r="E234" s="33" t="s">
        <v>197</v>
      </c>
      <c r="F234" s="86"/>
      <c r="G234" s="106"/>
    </row>
    <row r="235" spans="1:8" x14ac:dyDescent="0.25">
      <c r="A235" s="25"/>
      <c r="B235" s="95" t="s">
        <v>36</v>
      </c>
      <c r="C235" s="95" t="str">
        <f>LOOKUP(B235,Fields[FieldName],Fields[Format])</f>
        <v>variable</v>
      </c>
      <c r="D235" s="99" t="s">
        <v>152</v>
      </c>
      <c r="E235" s="96" t="s">
        <v>399</v>
      </c>
      <c r="F235" s="85"/>
      <c r="G235" s="106"/>
    </row>
    <row r="236" spans="1:8" x14ac:dyDescent="0.25">
      <c r="A236" s="25"/>
      <c r="B236" s="95" t="s">
        <v>37</v>
      </c>
      <c r="C236" s="95" t="str">
        <f>LOOKUP(B236,Fields[FieldName],Fields[Format])</f>
        <v>variable</v>
      </c>
      <c r="D236" s="99" t="s">
        <v>153</v>
      </c>
      <c r="E236" s="96" t="s">
        <v>399</v>
      </c>
      <c r="F236" s="85"/>
      <c r="G236" s="106"/>
    </row>
    <row r="237" spans="1:8" x14ac:dyDescent="0.25">
      <c r="A237" s="102"/>
      <c r="B237" s="8"/>
      <c r="C237" s="9"/>
      <c r="D237" s="11"/>
      <c r="E237" s="8"/>
      <c r="F237" s="48"/>
      <c r="G237" s="107"/>
      <c r="H237" s="8"/>
    </row>
    <row r="238" spans="1:8" ht="18" thickBot="1" x14ac:dyDescent="0.35">
      <c r="A238" s="102"/>
      <c r="B238" s="59" t="s">
        <v>11</v>
      </c>
      <c r="C238" s="73"/>
      <c r="D238" s="125"/>
      <c r="E238" s="26"/>
      <c r="F238" s="60"/>
      <c r="G238" s="108"/>
      <c r="H238" s="26"/>
    </row>
    <row r="239" spans="1:8" ht="15.75" thickTop="1" x14ac:dyDescent="0.25">
      <c r="B239" s="31" t="s">
        <v>30</v>
      </c>
      <c r="C239" s="31" t="str">
        <f>LOOKUP(B239,Fields[FieldName],Fields[Format])</f>
        <v>2-char</v>
      </c>
      <c r="D239" s="31"/>
      <c r="E239" s="32">
        <v>35</v>
      </c>
      <c r="F239" s="81"/>
      <c r="G239" s="116"/>
      <c r="H239" s="5"/>
    </row>
    <row r="240" spans="1:8" ht="18" thickBot="1" x14ac:dyDescent="0.35">
      <c r="A240" s="26"/>
      <c r="B240" s="66" t="s">
        <v>25</v>
      </c>
      <c r="C240" s="31" t="str">
        <f>LOOKUP(B240,Fields[FieldName],Fields[Format])</f>
        <v>18-char</v>
      </c>
      <c r="D240" s="31"/>
      <c r="E240" s="33" t="s">
        <v>197</v>
      </c>
      <c r="F240" s="83"/>
      <c r="G240" s="107"/>
      <c r="H240" s="11"/>
    </row>
    <row r="241" spans="1:8" ht="15.75" thickTop="1" x14ac:dyDescent="0.25">
      <c r="A241" s="13"/>
      <c r="B241" s="66" t="s">
        <v>26</v>
      </c>
      <c r="C241" s="31" t="str">
        <f>LOOKUP(B241,Fields[FieldName],Fields[Format])</f>
        <v>variable</v>
      </c>
      <c r="D241" s="31" t="s">
        <v>126</v>
      </c>
      <c r="E241" s="33" t="s">
        <v>197</v>
      </c>
      <c r="F241" s="83"/>
      <c r="G241" s="107"/>
      <c r="H241" s="6"/>
    </row>
    <row r="242" spans="1:8" x14ac:dyDescent="0.25">
      <c r="A242" s="13"/>
      <c r="B242" s="66" t="s">
        <v>27</v>
      </c>
      <c r="C242" s="31" t="str">
        <f>LOOKUP(B242,Fields[FieldName],Fields[Format])</f>
        <v>variable</v>
      </c>
      <c r="D242" s="31" t="s">
        <v>127</v>
      </c>
      <c r="E242" s="33" t="s">
        <v>197</v>
      </c>
      <c r="F242" s="83"/>
      <c r="G242" s="107"/>
      <c r="H242" s="6"/>
    </row>
    <row r="243" spans="1:8" x14ac:dyDescent="0.25">
      <c r="A243" s="13"/>
      <c r="B243" s="103" t="s">
        <v>28</v>
      </c>
      <c r="C243" s="95" t="str">
        <f>LOOKUP(B243,Fields[FieldName],Fields[Format])</f>
        <v>variable</v>
      </c>
      <c r="D243" s="95" t="s">
        <v>128</v>
      </c>
      <c r="E243" s="96" t="s">
        <v>396</v>
      </c>
      <c r="F243" s="83"/>
      <c r="G243" s="107"/>
      <c r="H243" s="6"/>
    </row>
    <row r="244" spans="1:8" x14ac:dyDescent="0.25">
      <c r="A244" s="13"/>
      <c r="B244" s="66" t="s">
        <v>29</v>
      </c>
      <c r="C244" s="31" t="str">
        <f>LOOKUP(B244,Fields[FieldName],Fields[Format])</f>
        <v>variable</v>
      </c>
      <c r="D244" s="31" t="s">
        <v>129</v>
      </c>
      <c r="E244" s="33" t="s">
        <v>197</v>
      </c>
      <c r="F244" s="83"/>
      <c r="G244" s="107"/>
      <c r="H244" s="6"/>
    </row>
    <row r="245" spans="1:8" x14ac:dyDescent="0.25">
      <c r="A245" s="13"/>
      <c r="B245" s="8"/>
      <c r="C245" s="9"/>
      <c r="D245" s="11"/>
      <c r="E245" s="8"/>
      <c r="F245" s="83"/>
      <c r="G245" s="107"/>
      <c r="H245" s="6"/>
    </row>
    <row r="246" spans="1:8" ht="18" thickBot="1" x14ac:dyDescent="0.35">
      <c r="A246" s="13"/>
      <c r="B246" s="59" t="s">
        <v>12</v>
      </c>
      <c r="C246" s="73"/>
      <c r="D246" s="125"/>
      <c r="E246" s="26"/>
      <c r="G246" s="106"/>
    </row>
    <row r="247" spans="1:8" ht="15.75" thickTop="1" x14ac:dyDescent="0.25">
      <c r="A247" s="13"/>
      <c r="B247" s="31" t="s">
        <v>30</v>
      </c>
      <c r="C247" s="31" t="str">
        <f>LOOKUP(B247,Fields[FieldName],Fields[Format])</f>
        <v>2-char</v>
      </c>
      <c r="D247" s="31"/>
      <c r="E247" s="32">
        <v>36</v>
      </c>
      <c r="G247" s="106"/>
    </row>
    <row r="248" spans="1:8" ht="24" x14ac:dyDescent="0.25">
      <c r="A248" s="13"/>
      <c r="B248" s="31" t="s">
        <v>110</v>
      </c>
      <c r="C248" s="31" t="str">
        <f>LOOKUP(B248,Fields[FieldName],Fields[Format])</f>
        <v>1-char</v>
      </c>
      <c r="D248" s="35"/>
      <c r="E248" s="35" t="s">
        <v>331</v>
      </c>
      <c r="G248" s="106"/>
    </row>
    <row r="249" spans="1:8" x14ac:dyDescent="0.25">
      <c r="A249" s="13"/>
      <c r="B249" s="31" t="s">
        <v>25</v>
      </c>
      <c r="C249" s="31" t="str">
        <f>LOOKUP(B249,Fields[FieldName],Fields[Format])</f>
        <v>18-char</v>
      </c>
      <c r="D249" s="35"/>
      <c r="E249" s="33" t="s">
        <v>197</v>
      </c>
      <c r="G249" s="106"/>
    </row>
    <row r="250" spans="1:8" x14ac:dyDescent="0.25">
      <c r="A250" s="13"/>
      <c r="B250" s="31" t="s">
        <v>26</v>
      </c>
      <c r="C250" s="31" t="str">
        <f>LOOKUP(B250,Fields[FieldName],Fields[Format])</f>
        <v>variable</v>
      </c>
      <c r="D250" s="35" t="s">
        <v>126</v>
      </c>
      <c r="E250" s="33" t="s">
        <v>197</v>
      </c>
      <c r="G250" s="106"/>
    </row>
    <row r="251" spans="1:8" x14ac:dyDescent="0.25">
      <c r="A251" s="13"/>
      <c r="B251" s="31" t="s">
        <v>27</v>
      </c>
      <c r="C251" s="31" t="str">
        <f>LOOKUP(B251,Fields[FieldName],Fields[Format])</f>
        <v>variable</v>
      </c>
      <c r="D251" s="35" t="s">
        <v>127</v>
      </c>
      <c r="E251" s="33" t="s">
        <v>197</v>
      </c>
      <c r="G251" s="106"/>
    </row>
    <row r="252" spans="1:8" x14ac:dyDescent="0.25">
      <c r="A252" s="13"/>
      <c r="B252" s="95" t="s">
        <v>36</v>
      </c>
      <c r="C252" s="95" t="str">
        <f>LOOKUP(B252,Fields[FieldName],Fields[Format])</f>
        <v>variable</v>
      </c>
      <c r="D252" s="99" t="s">
        <v>152</v>
      </c>
      <c r="E252" s="96" t="s">
        <v>399</v>
      </c>
      <c r="G252" s="106"/>
    </row>
    <row r="253" spans="1:8" x14ac:dyDescent="0.25">
      <c r="A253" s="13"/>
      <c r="B253" s="95" t="s">
        <v>37</v>
      </c>
      <c r="C253" s="95" t="str">
        <f>LOOKUP(B253,Fields[FieldName],Fields[Format])</f>
        <v>variable</v>
      </c>
      <c r="D253" s="99" t="s">
        <v>153</v>
      </c>
      <c r="E253" s="96" t="s">
        <v>399</v>
      </c>
      <c r="G253" s="106"/>
    </row>
    <row r="254" spans="1:8" ht="18" thickBot="1" x14ac:dyDescent="0.35">
      <c r="A254" s="26"/>
      <c r="B254" s="8"/>
      <c r="C254" s="9"/>
      <c r="D254" s="11"/>
      <c r="E254" s="8"/>
      <c r="F254" s="48"/>
      <c r="G254" s="107"/>
      <c r="H254" s="8"/>
    </row>
    <row r="255" spans="1:8" ht="18.75" thickTop="1" thickBot="1" x14ac:dyDescent="0.35">
      <c r="A255" s="24"/>
      <c r="B255" s="26" t="s">
        <v>13</v>
      </c>
      <c r="C255" s="73"/>
      <c r="D255" s="125"/>
      <c r="E255" s="26"/>
      <c r="F255" s="60"/>
      <c r="G255" s="108"/>
      <c r="H255" s="26"/>
    </row>
    <row r="256" spans="1:8" ht="15.75" thickTop="1" x14ac:dyDescent="0.25">
      <c r="A256" s="25"/>
      <c r="B256" s="31" t="s">
        <v>30</v>
      </c>
      <c r="C256" s="31" t="str">
        <f>LOOKUP(B256,Fields[FieldName],Fields[Format])</f>
        <v>2-char</v>
      </c>
      <c r="D256" s="31"/>
      <c r="E256" s="32">
        <v>37</v>
      </c>
      <c r="F256" s="81"/>
      <c r="G256" s="116"/>
      <c r="H256" s="5"/>
    </row>
    <row r="257" spans="1:8" x14ac:dyDescent="0.25">
      <c r="A257" s="25"/>
      <c r="B257" s="31" t="s">
        <v>25</v>
      </c>
      <c r="C257" s="31" t="str">
        <f>LOOKUP(B257,Fields[FieldName],Fields[Format])</f>
        <v>18-char</v>
      </c>
      <c r="D257" s="31"/>
      <c r="E257" s="33" t="s">
        <v>197</v>
      </c>
      <c r="F257" s="83"/>
      <c r="G257" s="107"/>
      <c r="H257" s="6"/>
    </row>
    <row r="258" spans="1:8" x14ac:dyDescent="0.25">
      <c r="A258" s="25"/>
      <c r="B258" s="31" t="s">
        <v>52</v>
      </c>
      <c r="C258" s="31" t="str">
        <f>LOOKUP(B258,Fields[FieldName],Fields[Format])</f>
        <v>2-char</v>
      </c>
      <c r="D258" s="31"/>
      <c r="E258" s="33" t="s">
        <v>251</v>
      </c>
      <c r="F258" s="83"/>
      <c r="G258" s="107"/>
      <c r="H258" s="6"/>
    </row>
    <row r="259" spans="1:8" x14ac:dyDescent="0.25">
      <c r="A259" s="25"/>
      <c r="B259" s="31" t="s">
        <v>74</v>
      </c>
      <c r="C259" s="31" t="str">
        <f>LOOKUP(B259,Fields[FieldName],Fields[Format])</f>
        <v>2-char</v>
      </c>
      <c r="D259" s="31"/>
      <c r="E259" s="33" t="s">
        <v>370</v>
      </c>
      <c r="F259" s="83"/>
      <c r="G259" s="107"/>
      <c r="H259" s="6"/>
    </row>
    <row r="260" spans="1:8" x14ac:dyDescent="0.25">
      <c r="A260" s="25"/>
      <c r="B260" s="31" t="s">
        <v>34</v>
      </c>
      <c r="C260" s="31" t="str">
        <f>LOOKUP(B260,Fields[FieldName],Fields[Format])</f>
        <v>3-char</v>
      </c>
      <c r="D260" s="31"/>
      <c r="E260" s="33" t="s">
        <v>250</v>
      </c>
      <c r="F260" s="83"/>
      <c r="G260" s="107"/>
      <c r="H260" s="6"/>
    </row>
    <row r="261" spans="1:8" ht="24" x14ac:dyDescent="0.25">
      <c r="A261" s="102"/>
      <c r="B261" s="31" t="s">
        <v>35</v>
      </c>
      <c r="C261" s="31" t="str">
        <f>LOOKUP(B261,Fields[FieldName],Fields[Format])</f>
        <v>variable</v>
      </c>
      <c r="D261" s="31" t="s">
        <v>141</v>
      </c>
      <c r="E261" s="35" t="s">
        <v>371</v>
      </c>
      <c r="F261" s="83"/>
      <c r="G261" s="107"/>
      <c r="H261" s="6"/>
    </row>
    <row r="262" spans="1:8" x14ac:dyDescent="0.25">
      <c r="A262" s="102"/>
      <c r="B262" s="31" t="s">
        <v>26</v>
      </c>
      <c r="C262" s="31" t="str">
        <f>LOOKUP(B262,Fields[FieldName],Fields[Format])</f>
        <v>variable</v>
      </c>
      <c r="D262" s="31" t="s">
        <v>126</v>
      </c>
      <c r="E262" s="33" t="s">
        <v>197</v>
      </c>
      <c r="F262" s="83"/>
      <c r="G262" s="107"/>
      <c r="H262" s="6"/>
    </row>
    <row r="263" spans="1:8" x14ac:dyDescent="0.25">
      <c r="A263" s="8"/>
      <c r="B263" s="31" t="s">
        <v>27</v>
      </c>
      <c r="C263" s="31" t="str">
        <f>LOOKUP(B263,Fields[FieldName],Fields[Format])</f>
        <v>variable</v>
      </c>
      <c r="D263" s="31" t="s">
        <v>127</v>
      </c>
      <c r="E263" s="33" t="s">
        <v>197</v>
      </c>
      <c r="F263" s="83"/>
      <c r="G263" s="107"/>
      <c r="H263" s="6"/>
    </row>
    <row r="264" spans="1:8" ht="18" thickBot="1" x14ac:dyDescent="0.35">
      <c r="A264" s="26"/>
      <c r="B264" s="95" t="s">
        <v>28</v>
      </c>
      <c r="C264" s="95" t="str">
        <f>LOOKUP(B264,Fields[FieldName],Fields[Format])</f>
        <v>variable</v>
      </c>
      <c r="D264" s="95" t="s">
        <v>128</v>
      </c>
      <c r="E264" s="96" t="s">
        <v>396</v>
      </c>
      <c r="F264" s="48"/>
      <c r="G264" s="107"/>
      <c r="H264" s="8"/>
    </row>
    <row r="265" spans="1:8" ht="15.75" thickTop="1" x14ac:dyDescent="0.25">
      <c r="A265" s="13"/>
      <c r="B265" s="31" t="s">
        <v>29</v>
      </c>
      <c r="C265" s="31" t="str">
        <f>LOOKUP(B265,Fields[FieldName],Fields[Format])</f>
        <v>variable</v>
      </c>
      <c r="D265" s="31" t="s">
        <v>129</v>
      </c>
      <c r="E265" s="33" t="s">
        <v>197</v>
      </c>
      <c r="F265" s="48"/>
      <c r="G265" s="107"/>
      <c r="H265" s="8"/>
    </row>
    <row r="266" spans="1:8" x14ac:dyDescent="0.25">
      <c r="A266" s="13"/>
      <c r="B266" s="120" t="s">
        <v>75</v>
      </c>
      <c r="C266" s="120" t="str">
        <f>LOOKUP(B266,Fields[FieldName],Fields[Format])</f>
        <v>variable</v>
      </c>
      <c r="D266" s="120" t="s">
        <v>142</v>
      </c>
      <c r="E266" s="121" t="s">
        <v>197</v>
      </c>
      <c r="F266" s="48"/>
      <c r="G266" s="107"/>
      <c r="H266" s="8"/>
    </row>
    <row r="267" spans="1:8" x14ac:dyDescent="0.25">
      <c r="A267" s="13"/>
      <c r="B267" s="95" t="s">
        <v>55</v>
      </c>
      <c r="C267" s="95" t="str">
        <f>LOOKUP(B267,Fields[FieldName],Fields[Format])</f>
        <v>variable</v>
      </c>
      <c r="D267" s="95" t="s">
        <v>143</v>
      </c>
      <c r="E267" s="96" t="s">
        <v>396</v>
      </c>
      <c r="F267" s="48"/>
      <c r="G267" s="107"/>
      <c r="H267" s="8"/>
    </row>
    <row r="268" spans="1:8" x14ac:dyDescent="0.25">
      <c r="A268" s="13"/>
      <c r="B268" s="15"/>
      <c r="C268" s="15"/>
      <c r="D268" s="15"/>
      <c r="E268" s="6"/>
      <c r="F268" s="48"/>
      <c r="G268" s="107"/>
      <c r="H268" s="8"/>
    </row>
    <row r="269" spans="1:8" ht="18" thickBot="1" x14ac:dyDescent="0.35">
      <c r="A269" s="104"/>
      <c r="B269" s="59" t="s">
        <v>14</v>
      </c>
      <c r="C269" s="73"/>
      <c r="D269" s="125"/>
      <c r="E269" s="26"/>
      <c r="G269" s="106"/>
    </row>
    <row r="270" spans="1:8" ht="15.75" thickTop="1" x14ac:dyDescent="0.25">
      <c r="B270" s="31" t="s">
        <v>30</v>
      </c>
      <c r="C270" s="31" t="str">
        <f>LOOKUP(B270,Fields[FieldName],Fields[Format])</f>
        <v>2-char</v>
      </c>
      <c r="D270" s="31"/>
      <c r="E270" s="32">
        <v>38</v>
      </c>
      <c r="G270" s="106"/>
    </row>
    <row r="271" spans="1:8" ht="24.75" thickBot="1" x14ac:dyDescent="0.35">
      <c r="A271" s="26"/>
      <c r="B271" s="31" t="s">
        <v>111</v>
      </c>
      <c r="C271" s="31" t="str">
        <f>LOOKUP(B271,Fields[FieldName],Fields[Format])</f>
        <v>1-char</v>
      </c>
      <c r="D271" s="35"/>
      <c r="E271" s="33" t="s">
        <v>418</v>
      </c>
      <c r="G271" s="106"/>
    </row>
    <row r="272" spans="1:8" ht="15.75" thickTop="1" x14ac:dyDescent="0.25">
      <c r="A272" s="24"/>
      <c r="B272" s="31" t="s">
        <v>25</v>
      </c>
      <c r="C272" s="31" t="str">
        <f>LOOKUP(B272,Fields[FieldName],Fields[Format])</f>
        <v>18-char</v>
      </c>
      <c r="D272" s="35"/>
      <c r="E272" s="33" t="s">
        <v>197</v>
      </c>
      <c r="G272" s="106"/>
    </row>
    <row r="273" spans="1:8" x14ac:dyDescent="0.25">
      <c r="A273" s="25"/>
      <c r="B273" s="31" t="s">
        <v>26</v>
      </c>
      <c r="C273" s="31" t="str">
        <f>LOOKUP(B273,Fields[FieldName],Fields[Format])</f>
        <v>variable</v>
      </c>
      <c r="D273" s="35" t="s">
        <v>126</v>
      </c>
      <c r="E273" s="33" t="s">
        <v>197</v>
      </c>
      <c r="G273" s="106"/>
    </row>
    <row r="274" spans="1:8" x14ac:dyDescent="0.25">
      <c r="A274" s="25"/>
      <c r="B274" s="31" t="s">
        <v>27</v>
      </c>
      <c r="C274" s="31" t="str">
        <f>LOOKUP(B274,Fields[FieldName],Fields[Format])</f>
        <v>variable</v>
      </c>
      <c r="D274" s="35" t="s">
        <v>127</v>
      </c>
      <c r="E274" s="33" t="s">
        <v>197</v>
      </c>
      <c r="G274" s="106"/>
    </row>
    <row r="275" spans="1:8" x14ac:dyDescent="0.25">
      <c r="A275" s="25"/>
      <c r="B275" s="31" t="s">
        <v>55</v>
      </c>
      <c r="C275" s="31" t="str">
        <f>LOOKUP(B275,Fields[FieldName],Fields[Format])</f>
        <v>variable</v>
      </c>
      <c r="D275" s="35" t="s">
        <v>143</v>
      </c>
      <c r="E275" s="33" t="s">
        <v>197</v>
      </c>
      <c r="G275" s="106"/>
    </row>
    <row r="276" spans="1:8" x14ac:dyDescent="0.25">
      <c r="A276" s="25"/>
      <c r="B276" s="95" t="s">
        <v>36</v>
      </c>
      <c r="C276" s="95" t="str">
        <f>LOOKUP(B276,Fields[FieldName],Fields[Format])</f>
        <v>variable</v>
      </c>
      <c r="D276" s="99" t="s">
        <v>152</v>
      </c>
      <c r="E276" s="96" t="s">
        <v>399</v>
      </c>
      <c r="G276" s="106"/>
    </row>
    <row r="277" spans="1:8" x14ac:dyDescent="0.25">
      <c r="A277" s="102"/>
      <c r="B277" s="95" t="s">
        <v>37</v>
      </c>
      <c r="C277" s="95" t="str">
        <f>LOOKUP(B277,Fields[FieldName],Fields[Format])</f>
        <v>variable</v>
      </c>
      <c r="D277" s="99" t="s">
        <v>153</v>
      </c>
      <c r="E277" s="96" t="s">
        <v>399</v>
      </c>
      <c r="G277" s="106"/>
    </row>
    <row r="278" spans="1:8" x14ac:dyDescent="0.25">
      <c r="A278" s="102"/>
      <c r="B278" s="8"/>
      <c r="C278" s="9"/>
      <c r="D278" s="11"/>
      <c r="E278" s="8"/>
      <c r="G278" s="106"/>
    </row>
    <row r="279" spans="1:8" ht="18" thickBot="1" x14ac:dyDescent="0.35">
      <c r="A279" s="102"/>
      <c r="B279" s="59" t="s">
        <v>15</v>
      </c>
      <c r="C279" s="73"/>
      <c r="D279" s="125"/>
      <c r="E279" s="26"/>
      <c r="F279" s="60"/>
      <c r="G279" s="108"/>
      <c r="H279" s="26"/>
    </row>
    <row r="280" spans="1:8" ht="15.75" thickTop="1" x14ac:dyDescent="0.25">
      <c r="A280" s="102"/>
      <c r="B280" s="31" t="s">
        <v>30</v>
      </c>
      <c r="C280" s="31" t="str">
        <f>LOOKUP(B280,Fields[FieldName],Fields[Format])</f>
        <v>2-char</v>
      </c>
      <c r="D280" s="31"/>
      <c r="E280" s="32">
        <v>17</v>
      </c>
      <c r="F280" s="81"/>
      <c r="G280" s="116"/>
      <c r="H280" s="5"/>
    </row>
    <row r="281" spans="1:8" x14ac:dyDescent="0.25">
      <c r="A281" s="25"/>
      <c r="B281" s="66" t="s">
        <v>25</v>
      </c>
      <c r="C281" s="31" t="str">
        <f>LOOKUP(B281,Fields[FieldName],Fields[Format])</f>
        <v>18-char</v>
      </c>
      <c r="D281" s="31"/>
      <c r="E281" s="33" t="s">
        <v>197</v>
      </c>
      <c r="F281" s="83"/>
      <c r="G281" s="107"/>
      <c r="H281" s="11"/>
    </row>
    <row r="282" spans="1:8" x14ac:dyDescent="0.25">
      <c r="A282" s="25"/>
      <c r="B282" s="66" t="s">
        <v>26</v>
      </c>
      <c r="C282" s="31" t="str">
        <f>LOOKUP(B282,Fields[FieldName],Fields[Format])</f>
        <v>variable</v>
      </c>
      <c r="D282" s="31" t="s">
        <v>126</v>
      </c>
      <c r="E282" s="33" t="s">
        <v>197</v>
      </c>
      <c r="F282" s="83"/>
      <c r="G282" s="107"/>
      <c r="H282" s="11"/>
    </row>
    <row r="283" spans="1:8" x14ac:dyDescent="0.25">
      <c r="A283" s="25"/>
      <c r="B283" s="66" t="s">
        <v>41</v>
      </c>
      <c r="C283" s="31" t="str">
        <f>LOOKUP(B283,Fields[FieldName],Fields[Format])</f>
        <v>variable</v>
      </c>
      <c r="D283" s="31" t="s">
        <v>130</v>
      </c>
      <c r="E283" s="33" t="s">
        <v>197</v>
      </c>
      <c r="F283" s="83"/>
      <c r="G283" s="107"/>
      <c r="H283" s="11"/>
    </row>
    <row r="284" spans="1:8" x14ac:dyDescent="0.25">
      <c r="A284" s="25"/>
      <c r="B284" s="103" t="s">
        <v>28</v>
      </c>
      <c r="C284" s="95" t="str">
        <f>LOOKUP(B284,Fields[FieldName],Fields[Format])</f>
        <v>variable</v>
      </c>
      <c r="D284" s="95" t="s">
        <v>128</v>
      </c>
      <c r="E284" s="96" t="s">
        <v>396</v>
      </c>
      <c r="F284" s="83"/>
      <c r="G284" s="107"/>
      <c r="H284" s="6"/>
    </row>
    <row r="285" spans="1:8" x14ac:dyDescent="0.25">
      <c r="A285" s="25"/>
      <c r="B285" s="9"/>
      <c r="C285" s="9"/>
      <c r="D285" s="15"/>
      <c r="E285" s="8"/>
      <c r="F285" s="83"/>
      <c r="G285" s="107"/>
      <c r="H285" s="6"/>
    </row>
    <row r="286" spans="1:8" ht="18" thickBot="1" x14ac:dyDescent="0.35">
      <c r="A286" s="25"/>
      <c r="B286" s="52" t="s">
        <v>321</v>
      </c>
      <c r="C286" s="58"/>
      <c r="D286" s="125"/>
      <c r="E286" s="26"/>
      <c r="G286" s="106"/>
    </row>
    <row r="287" spans="1:8" ht="15.75" thickTop="1" x14ac:dyDescent="0.25">
      <c r="A287" s="25"/>
      <c r="B287" s="31" t="s">
        <v>30</v>
      </c>
      <c r="C287" s="31" t="str">
        <f>LOOKUP(B287,Fields[FieldName],Fields[Format])</f>
        <v>2-char</v>
      </c>
      <c r="D287" s="31"/>
      <c r="E287" s="32">
        <v>18</v>
      </c>
      <c r="G287" s="106"/>
    </row>
    <row r="288" spans="1:8" x14ac:dyDescent="0.25">
      <c r="A288" s="25"/>
      <c r="B288" s="31" t="s">
        <v>112</v>
      </c>
      <c r="C288" s="31" t="str">
        <f>LOOKUP(B288,Fields[FieldName],Fields[Format])</f>
        <v>2-char</v>
      </c>
      <c r="D288" s="35"/>
      <c r="E288" s="35" t="s">
        <v>197</v>
      </c>
      <c r="G288" s="106"/>
    </row>
    <row r="289" spans="1:7" x14ac:dyDescent="0.25">
      <c r="A289" s="25"/>
      <c r="B289" s="31" t="s">
        <v>113</v>
      </c>
      <c r="C289" s="31" t="str">
        <f>LOOKUP(B289,Fields[FieldName],Fields[Format])</f>
        <v>2-char</v>
      </c>
      <c r="D289" s="35"/>
      <c r="E289" s="35" t="s">
        <v>253</v>
      </c>
      <c r="G289" s="106"/>
    </row>
    <row r="290" spans="1:7" x14ac:dyDescent="0.25">
      <c r="A290" s="102"/>
      <c r="B290" s="31" t="s">
        <v>52</v>
      </c>
      <c r="C290" s="31" t="str">
        <f>LOOKUP(B290,Fields[FieldName],Fields[Format])</f>
        <v>2-char</v>
      </c>
      <c r="D290" s="35"/>
      <c r="E290" s="35" t="s">
        <v>254</v>
      </c>
      <c r="G290" s="106"/>
    </row>
    <row r="291" spans="1:7" x14ac:dyDescent="0.25">
      <c r="A291" s="102"/>
      <c r="B291" s="31" t="s">
        <v>25</v>
      </c>
      <c r="C291" s="31" t="str">
        <f>LOOKUP(B291,Fields[FieldName],Fields[Format])</f>
        <v>18-char</v>
      </c>
      <c r="D291" s="35"/>
      <c r="E291" s="33" t="s">
        <v>197</v>
      </c>
      <c r="G291" s="106"/>
    </row>
    <row r="292" spans="1:7" x14ac:dyDescent="0.25">
      <c r="B292" s="120" t="s">
        <v>114</v>
      </c>
      <c r="C292" s="31" t="str">
        <f>LOOKUP(B292,Fields[FieldName],Fields[Format])</f>
        <v>variable</v>
      </c>
      <c r="D292" s="35" t="s">
        <v>176</v>
      </c>
      <c r="E292" s="35" t="s">
        <v>197</v>
      </c>
      <c r="G292" s="106"/>
    </row>
    <row r="293" spans="1:7" ht="18" thickBot="1" x14ac:dyDescent="0.35">
      <c r="A293" s="26"/>
      <c r="B293" s="95" t="s">
        <v>51</v>
      </c>
      <c r="C293" s="95" t="str">
        <f>LOOKUP(B293,Fields[FieldName],Fields[Format])</f>
        <v>variable</v>
      </c>
      <c r="D293" s="99" t="s">
        <v>154</v>
      </c>
      <c r="E293" s="96" t="s">
        <v>399</v>
      </c>
      <c r="G293" s="106"/>
    </row>
    <row r="294" spans="1:7" ht="15.75" thickTop="1" x14ac:dyDescent="0.25">
      <c r="A294" s="16"/>
      <c r="B294" s="95" t="s">
        <v>180</v>
      </c>
      <c r="C294" s="95" t="str">
        <f>LOOKUP(B294,Fields[FieldName],Fields[Format])</f>
        <v>18-char</v>
      </c>
      <c r="D294" s="99" t="s">
        <v>177</v>
      </c>
      <c r="E294" s="96" t="s">
        <v>399</v>
      </c>
      <c r="G294" s="106"/>
    </row>
    <row r="295" spans="1:7" x14ac:dyDescent="0.25">
      <c r="A295" s="16"/>
      <c r="B295" s="95" t="s">
        <v>181</v>
      </c>
      <c r="C295" s="95" t="str">
        <f>LOOKUP(B295,Fields[FieldName],Fields[Format])</f>
        <v>18-char</v>
      </c>
      <c r="D295" s="99" t="s">
        <v>178</v>
      </c>
      <c r="E295" s="96" t="s">
        <v>399</v>
      </c>
      <c r="G295" s="106"/>
    </row>
    <row r="296" spans="1:7" x14ac:dyDescent="0.25">
      <c r="A296" s="16"/>
      <c r="B296" s="31" t="s">
        <v>41</v>
      </c>
      <c r="C296" s="31" t="str">
        <f>LOOKUP(B296,Fields[FieldName],Fields[Format])</f>
        <v>variable</v>
      </c>
      <c r="D296" s="35" t="s">
        <v>130</v>
      </c>
      <c r="E296" s="33" t="s">
        <v>197</v>
      </c>
      <c r="G296" s="106"/>
    </row>
    <row r="297" spans="1:7" x14ac:dyDescent="0.25">
      <c r="A297" s="16"/>
      <c r="B297" s="31" t="s">
        <v>81</v>
      </c>
      <c r="C297" s="31" t="str">
        <f>LOOKUP(B297,Fields[FieldName],Fields[Format])</f>
        <v>variable</v>
      </c>
      <c r="D297" s="35" t="s">
        <v>147</v>
      </c>
      <c r="E297" s="33" t="s">
        <v>197</v>
      </c>
      <c r="G297" s="106"/>
    </row>
    <row r="298" spans="1:7" x14ac:dyDescent="0.25">
      <c r="A298" s="16"/>
      <c r="B298" s="95" t="s">
        <v>115</v>
      </c>
      <c r="C298" s="95" t="str">
        <f>LOOKUP(B298,Fields[FieldName],Fields[Format])</f>
        <v>variable</v>
      </c>
      <c r="D298" s="99" t="s">
        <v>179</v>
      </c>
      <c r="E298" s="96" t="s">
        <v>399</v>
      </c>
      <c r="G298" s="106"/>
    </row>
    <row r="299" spans="1:7" x14ac:dyDescent="0.25">
      <c r="A299" s="16"/>
      <c r="B299" s="95" t="s">
        <v>34</v>
      </c>
      <c r="C299" s="95" t="str">
        <f>LOOKUP(B299,Fields[FieldName],Fields[Format])</f>
        <v>3-char</v>
      </c>
      <c r="D299" s="99" t="s">
        <v>151</v>
      </c>
      <c r="E299" s="96" t="s">
        <v>399</v>
      </c>
      <c r="G299" s="106"/>
    </row>
    <row r="300" spans="1:7" x14ac:dyDescent="0.25">
      <c r="A300" s="45"/>
      <c r="B300" s="95" t="s">
        <v>116</v>
      </c>
      <c r="C300" s="95" t="str">
        <f>LOOKUP(B300,Fields[FieldName],Fields[Format])</f>
        <v>2-char</v>
      </c>
      <c r="D300" s="99" t="s">
        <v>141</v>
      </c>
      <c r="E300" s="96" t="s">
        <v>399</v>
      </c>
      <c r="G300" s="106"/>
    </row>
    <row r="301" spans="1:7" ht="18" thickBot="1" x14ac:dyDescent="0.35">
      <c r="A301" s="26"/>
      <c r="B301" s="95" t="s">
        <v>54</v>
      </c>
      <c r="C301" s="95" t="str">
        <f>LOOKUP(B301,Fields[FieldName],Fields[Format])</f>
        <v>3-char</v>
      </c>
      <c r="D301" s="99" t="s">
        <v>157</v>
      </c>
      <c r="E301" s="96" t="s">
        <v>419</v>
      </c>
      <c r="G301" s="106"/>
    </row>
    <row r="302" spans="1:7" ht="15.75" thickTop="1" x14ac:dyDescent="0.25">
      <c r="A302" s="29"/>
      <c r="B302" s="31" t="s">
        <v>117</v>
      </c>
      <c r="C302" s="31" t="str">
        <f>LOOKUP(B302,Fields[FieldName],Fields[Format])</f>
        <v>variable</v>
      </c>
      <c r="D302" s="35" t="s">
        <v>158</v>
      </c>
      <c r="E302" s="33" t="s">
        <v>197</v>
      </c>
      <c r="G302" s="106"/>
    </row>
    <row r="303" spans="1:7" x14ac:dyDescent="0.25">
      <c r="A303" s="30"/>
      <c r="B303" s="31" t="s">
        <v>57</v>
      </c>
      <c r="C303" s="31" t="str">
        <f>LOOKUP(B303,Fields[FieldName],Fields[Format])</f>
        <v>variable</v>
      </c>
      <c r="D303" s="35" t="s">
        <v>134</v>
      </c>
      <c r="E303" s="33" t="s">
        <v>197</v>
      </c>
      <c r="G303" s="106"/>
    </row>
    <row r="304" spans="1:7" x14ac:dyDescent="0.25">
      <c r="A304" s="30"/>
      <c r="B304" s="31" t="s">
        <v>42</v>
      </c>
      <c r="C304" s="31" t="str">
        <f>LOOKUP(B304,Fields[FieldName],Fields[Format])</f>
        <v>variable</v>
      </c>
      <c r="D304" s="35" t="s">
        <v>131</v>
      </c>
      <c r="E304" s="33" t="s">
        <v>197</v>
      </c>
      <c r="G304" s="106"/>
    </row>
    <row r="305" spans="1:8" x14ac:dyDescent="0.25">
      <c r="A305" s="30"/>
      <c r="B305" s="95" t="s">
        <v>36</v>
      </c>
      <c r="C305" s="95" t="str">
        <f>LOOKUP(B305,Fields[FieldName],Fields[Format])</f>
        <v>variable</v>
      </c>
      <c r="D305" s="99" t="s">
        <v>152</v>
      </c>
      <c r="E305" s="96" t="s">
        <v>399</v>
      </c>
      <c r="G305" s="106"/>
    </row>
    <row r="306" spans="1:8" x14ac:dyDescent="0.25">
      <c r="A306" s="30"/>
      <c r="B306" s="95" t="s">
        <v>37</v>
      </c>
      <c r="C306" s="95" t="str">
        <f>LOOKUP(B306,Fields[FieldName],Fields[Format])</f>
        <v>variable</v>
      </c>
      <c r="D306" s="99" t="s">
        <v>153</v>
      </c>
      <c r="E306" s="96" t="s">
        <v>399</v>
      </c>
      <c r="G306" s="106"/>
    </row>
    <row r="307" spans="1:8" x14ac:dyDescent="0.25">
      <c r="A307" s="30"/>
      <c r="B307" s="8"/>
      <c r="C307" s="9"/>
      <c r="D307" s="11"/>
      <c r="E307" s="8"/>
      <c r="F307" s="48"/>
      <c r="G307" s="107"/>
      <c r="H307" s="8"/>
    </row>
    <row r="308" spans="1:8" ht="18" thickBot="1" x14ac:dyDescent="0.35">
      <c r="A308" s="30"/>
      <c r="B308" s="52" t="s">
        <v>457</v>
      </c>
      <c r="C308" s="58"/>
      <c r="D308" s="125"/>
      <c r="E308" s="26"/>
      <c r="F308" s="54"/>
      <c r="G308" s="117"/>
      <c r="H308" s="54"/>
    </row>
    <row r="309" spans="1:8" ht="15.75" thickTop="1" x14ac:dyDescent="0.25">
      <c r="A309" s="30"/>
      <c r="B309" s="126" t="s">
        <v>30</v>
      </c>
      <c r="C309" s="126" t="str">
        <f>LOOKUP(B309,Fields[FieldName],Fields[Format])</f>
        <v>2-char</v>
      </c>
      <c r="D309" s="126"/>
      <c r="E309" s="127">
        <v>19</v>
      </c>
      <c r="F309" s="46"/>
      <c r="G309" s="113"/>
      <c r="H309" s="47"/>
    </row>
    <row r="310" spans="1:8" x14ac:dyDescent="0.25">
      <c r="B310" s="126" t="s">
        <v>25</v>
      </c>
      <c r="C310" s="126" t="str">
        <f>LOOKUP(B310,Fields[FieldName],Fields[Format])</f>
        <v>18-char</v>
      </c>
      <c r="D310" s="126"/>
      <c r="E310" s="126" t="s">
        <v>197</v>
      </c>
      <c r="F310" s="56"/>
      <c r="G310" s="118"/>
      <c r="H310" s="56"/>
    </row>
    <row r="311" spans="1:8" ht="18" thickBot="1" x14ac:dyDescent="0.35">
      <c r="A311" s="26"/>
      <c r="B311" s="126" t="s">
        <v>26</v>
      </c>
      <c r="C311" s="126" t="str">
        <f>LOOKUP(B311,Fields[FieldName],Fields[Format])</f>
        <v>variable</v>
      </c>
      <c r="D311" s="126" t="s">
        <v>126</v>
      </c>
      <c r="E311" s="126" t="s">
        <v>197</v>
      </c>
      <c r="F311" s="56"/>
      <c r="G311" s="118"/>
      <c r="H311" s="57"/>
    </row>
    <row r="312" spans="1:8" ht="15.75" thickTop="1" x14ac:dyDescent="0.25">
      <c r="A312" s="16"/>
      <c r="B312" s="126" t="s">
        <v>41</v>
      </c>
      <c r="C312" s="126" t="str">
        <f>LOOKUP(B312,Fields[FieldName],Fields[Format])</f>
        <v>variable</v>
      </c>
      <c r="D312" s="126" t="s">
        <v>130</v>
      </c>
      <c r="E312" s="126" t="s">
        <v>458</v>
      </c>
      <c r="F312" s="56"/>
      <c r="G312" s="118"/>
      <c r="H312" s="56"/>
    </row>
    <row r="313" spans="1:8" x14ac:dyDescent="0.25">
      <c r="A313" s="16"/>
      <c r="B313" s="126" t="s">
        <v>76</v>
      </c>
      <c r="C313" s="126" t="str">
        <f>LOOKUP(B313,Fields[FieldName],Fields[Format])</f>
        <v>variable</v>
      </c>
      <c r="D313" s="126" t="s">
        <v>128</v>
      </c>
      <c r="E313" s="96" t="s">
        <v>399</v>
      </c>
      <c r="F313" s="56"/>
      <c r="G313" s="118"/>
      <c r="H313" s="56"/>
    </row>
    <row r="314" spans="1:8" ht="168.75" x14ac:dyDescent="0.25">
      <c r="A314" s="16"/>
      <c r="B314" s="126" t="s">
        <v>42</v>
      </c>
      <c r="C314" s="126" t="str">
        <f>LOOKUP(B314,Fields[FieldName],Fields[Format])</f>
        <v>variable</v>
      </c>
      <c r="D314" s="126" t="s">
        <v>131</v>
      </c>
      <c r="E314" s="129" t="s">
        <v>461</v>
      </c>
      <c r="F314" s="56"/>
      <c r="G314" s="118"/>
      <c r="H314" s="56"/>
    </row>
    <row r="315" spans="1:8" x14ac:dyDescent="0.25">
      <c r="A315" s="16"/>
      <c r="B315" s="46"/>
      <c r="C315" s="55"/>
      <c r="D315" s="46"/>
      <c r="E315" s="56"/>
      <c r="F315" s="56"/>
      <c r="G315" s="118"/>
      <c r="H315" s="57"/>
    </row>
    <row r="316" spans="1:8" ht="18" thickBot="1" x14ac:dyDescent="0.35">
      <c r="A316" s="16"/>
      <c r="B316" s="52" t="s">
        <v>459</v>
      </c>
      <c r="C316" s="58"/>
      <c r="D316" s="125"/>
      <c r="E316" s="26"/>
      <c r="G316" s="114"/>
      <c r="H316" s="51"/>
    </row>
    <row r="317" spans="1:8" ht="15.75" thickTop="1" x14ac:dyDescent="0.25">
      <c r="A317" s="16"/>
      <c r="B317" s="126" t="s">
        <v>30</v>
      </c>
      <c r="C317" s="126" t="str">
        <f>LOOKUP(B317,Fields[FieldName],Fields[Format])</f>
        <v>2-char</v>
      </c>
      <c r="D317" s="126"/>
      <c r="E317" s="128">
        <v>20</v>
      </c>
      <c r="G317" s="106"/>
    </row>
    <row r="318" spans="1:8" x14ac:dyDescent="0.25">
      <c r="A318" s="45"/>
      <c r="B318" s="126" t="s">
        <v>118</v>
      </c>
      <c r="C318" s="126" t="str">
        <f>LOOKUP(B318,Fields[FieldName],Fields[Format])</f>
        <v>1-char</v>
      </c>
      <c r="D318" s="126"/>
      <c r="E318" s="126" t="s">
        <v>460</v>
      </c>
      <c r="G318" s="106"/>
    </row>
    <row r="319" spans="1:8" ht="18" thickBot="1" x14ac:dyDescent="0.35">
      <c r="A319" s="26"/>
      <c r="B319" s="126" t="s">
        <v>25</v>
      </c>
      <c r="C319" s="126" t="str">
        <f>LOOKUP(B319,Fields[FieldName],Fields[Format])</f>
        <v>18-char</v>
      </c>
      <c r="D319" s="126"/>
      <c r="E319" s="126" t="s">
        <v>458</v>
      </c>
      <c r="G319" s="106"/>
    </row>
    <row r="320" spans="1:8" ht="15.75" thickTop="1" x14ac:dyDescent="0.25">
      <c r="A320" s="16"/>
      <c r="B320" s="126" t="s">
        <v>41</v>
      </c>
      <c r="C320" s="126" t="str">
        <f>LOOKUP(B320,Fields[FieldName],Fields[Format])</f>
        <v>variable</v>
      </c>
      <c r="D320" s="126" t="s">
        <v>130</v>
      </c>
      <c r="E320" s="126" t="s">
        <v>458</v>
      </c>
      <c r="G320" s="106"/>
    </row>
    <row r="321" spans="1:8" x14ac:dyDescent="0.25">
      <c r="A321" s="16"/>
      <c r="B321" s="126" t="s">
        <v>81</v>
      </c>
      <c r="C321" s="126" t="str">
        <f>LOOKUP(B321,Fields[FieldName],Fields[Format])</f>
        <v>variable</v>
      </c>
      <c r="D321" s="126" t="s">
        <v>147</v>
      </c>
      <c r="E321" s="96" t="s">
        <v>399</v>
      </c>
      <c r="G321" s="106"/>
    </row>
    <row r="322" spans="1:8" x14ac:dyDescent="0.25">
      <c r="A322" s="16"/>
      <c r="B322" s="126" t="s">
        <v>42</v>
      </c>
      <c r="C322" s="126" t="str">
        <f>LOOKUP(B322,Fields[FieldName],Fields[Format])</f>
        <v>variable</v>
      </c>
      <c r="D322" s="126" t="s">
        <v>131</v>
      </c>
      <c r="E322" s="96" t="s">
        <v>399</v>
      </c>
      <c r="G322" s="106"/>
    </row>
    <row r="323" spans="1:8" x14ac:dyDescent="0.25">
      <c r="A323" s="16"/>
      <c r="B323" s="126" t="s">
        <v>36</v>
      </c>
      <c r="C323" s="126" t="str">
        <f>LOOKUP(B323,Fields[FieldName],Fields[Format])</f>
        <v>variable</v>
      </c>
      <c r="D323" s="126" t="s">
        <v>152</v>
      </c>
      <c r="E323" s="96" t="s">
        <v>399</v>
      </c>
      <c r="G323" s="106"/>
    </row>
    <row r="324" spans="1:8" x14ac:dyDescent="0.25">
      <c r="A324" s="16"/>
      <c r="B324" s="126" t="s">
        <v>37</v>
      </c>
      <c r="C324" s="126" t="str">
        <f>LOOKUP(B324,Fields[FieldName],Fields[Format])</f>
        <v>variable</v>
      </c>
      <c r="D324" s="126" t="s">
        <v>153</v>
      </c>
      <c r="E324" s="96" t="s">
        <v>399</v>
      </c>
      <c r="G324" s="106"/>
    </row>
    <row r="325" spans="1:8" x14ac:dyDescent="0.25">
      <c r="A325" s="16"/>
      <c r="B325" s="8"/>
      <c r="C325" s="9"/>
      <c r="D325" s="11"/>
      <c r="E325" s="8"/>
      <c r="F325" s="48"/>
      <c r="G325" s="107"/>
      <c r="H325" s="8"/>
    </row>
    <row r="326" spans="1:8" ht="18" thickBot="1" x14ac:dyDescent="0.35">
      <c r="A326" s="16"/>
      <c r="B326" s="52" t="s">
        <v>293</v>
      </c>
      <c r="C326" s="58"/>
      <c r="D326" s="125"/>
      <c r="E326" s="26"/>
      <c r="F326" s="60"/>
      <c r="G326" s="117"/>
      <c r="H326" s="54"/>
    </row>
    <row r="327" spans="1:8" ht="15.75" thickTop="1" x14ac:dyDescent="0.25">
      <c r="A327" s="16"/>
      <c r="B327" s="67" t="s">
        <v>30</v>
      </c>
      <c r="C327" s="67" t="str">
        <f>LOOKUP(B327,Fields[FieldName],Fields[Format])</f>
        <v>2-char</v>
      </c>
      <c r="D327" s="64"/>
      <c r="E327" s="65">
        <v>25</v>
      </c>
      <c r="F327" s="46"/>
      <c r="G327" s="113"/>
      <c r="H327" s="47"/>
    </row>
    <row r="328" spans="1:8" x14ac:dyDescent="0.25">
      <c r="A328" s="16"/>
      <c r="B328" s="67" t="s">
        <v>25</v>
      </c>
      <c r="C328" s="67" t="str">
        <f>LOOKUP(B328,Fields[FieldName],Fields[Format])</f>
        <v>18-char</v>
      </c>
      <c r="D328" s="64"/>
      <c r="E328" s="69"/>
      <c r="F328" s="56"/>
      <c r="G328" s="118"/>
      <c r="H328" s="56"/>
    </row>
    <row r="329" spans="1:8" x14ac:dyDescent="0.25">
      <c r="A329" s="16"/>
      <c r="B329" s="67" t="s">
        <v>26</v>
      </c>
      <c r="C329" s="67" t="str">
        <f>LOOKUP(B329,Fields[FieldName],Fields[Format])</f>
        <v>variable</v>
      </c>
      <c r="D329" s="64" t="s">
        <v>126</v>
      </c>
      <c r="E329" s="69"/>
      <c r="F329" s="56"/>
      <c r="G329" s="118"/>
      <c r="H329" s="56"/>
    </row>
    <row r="330" spans="1:8" x14ac:dyDescent="0.25">
      <c r="A330" s="16"/>
      <c r="B330" s="67" t="s">
        <v>27</v>
      </c>
      <c r="C330" s="67" t="str">
        <f>LOOKUP(B330,Fields[FieldName],Fields[Format])</f>
        <v>variable</v>
      </c>
      <c r="D330" s="64" t="s">
        <v>127</v>
      </c>
      <c r="E330" s="69"/>
      <c r="F330" s="56"/>
      <c r="G330" s="118"/>
      <c r="H330" s="57"/>
    </row>
    <row r="331" spans="1:8" x14ac:dyDescent="0.25">
      <c r="B331" s="67" t="s">
        <v>28</v>
      </c>
      <c r="C331" s="67" t="str">
        <f>LOOKUP(B331,Fields[FieldName],Fields[Format])</f>
        <v>variable</v>
      </c>
      <c r="D331" s="64" t="s">
        <v>128</v>
      </c>
      <c r="E331" s="69"/>
      <c r="F331" s="56"/>
      <c r="G331" s="118"/>
      <c r="H331" s="57"/>
    </row>
    <row r="332" spans="1:8" ht="18" thickBot="1" x14ac:dyDescent="0.35">
      <c r="A332" s="26"/>
      <c r="B332" s="67" t="s">
        <v>29</v>
      </c>
      <c r="C332" s="67" t="str">
        <f>LOOKUP(B332,Fields[FieldName],Fields[Format])</f>
        <v>variable</v>
      </c>
      <c r="D332" s="64" t="s">
        <v>129</v>
      </c>
      <c r="E332" s="69"/>
      <c r="F332" s="56"/>
      <c r="G332" s="118"/>
      <c r="H332" s="57"/>
    </row>
    <row r="333" spans="1:8" ht="15.75" thickTop="1" x14ac:dyDescent="0.25">
      <c r="A333" s="13"/>
      <c r="B333" s="56"/>
      <c r="C333" s="74"/>
      <c r="D333" s="46"/>
      <c r="E333" s="56"/>
      <c r="F333" s="56"/>
      <c r="G333" s="118"/>
      <c r="H333" s="56"/>
    </row>
    <row r="334" spans="1:8" ht="18" thickBot="1" x14ac:dyDescent="0.35">
      <c r="A334" s="13"/>
      <c r="B334" s="52" t="s">
        <v>294</v>
      </c>
      <c r="C334" s="58"/>
      <c r="D334" s="125"/>
      <c r="E334" s="26"/>
      <c r="F334" s="60"/>
      <c r="G334" s="114"/>
      <c r="H334" s="51"/>
    </row>
    <row r="335" spans="1:8" ht="15.75" thickTop="1" x14ac:dyDescent="0.25">
      <c r="A335" s="13"/>
      <c r="B335" s="67" t="s">
        <v>30</v>
      </c>
      <c r="C335" s="67" t="str">
        <f>LOOKUP(B335,Fields[FieldName],Fields[Format])</f>
        <v>2-char</v>
      </c>
      <c r="D335" s="64"/>
      <c r="E335" s="65">
        <v>26</v>
      </c>
      <c r="F335" s="46"/>
      <c r="G335" s="106"/>
    </row>
    <row r="336" spans="1:8" x14ac:dyDescent="0.25">
      <c r="A336" s="13"/>
      <c r="B336" s="67" t="s">
        <v>119</v>
      </c>
      <c r="C336" s="67" t="str">
        <f>LOOKUP(B336,Fields[FieldName],Fields[Format])</f>
        <v>14-char</v>
      </c>
      <c r="D336" s="64"/>
      <c r="E336" s="68"/>
      <c r="F336" s="56"/>
      <c r="G336" s="106"/>
    </row>
    <row r="337" spans="1:8" x14ac:dyDescent="0.25">
      <c r="A337" s="13"/>
      <c r="B337" s="67" t="s">
        <v>24</v>
      </c>
      <c r="C337" s="67" t="str">
        <f>LOOKUP(B337,Fields[FieldName],Fields[Format])</f>
        <v>3-char</v>
      </c>
      <c r="D337" s="64"/>
      <c r="E337" s="68"/>
      <c r="F337" s="56"/>
      <c r="G337" s="106"/>
    </row>
    <row r="338" spans="1:8" x14ac:dyDescent="0.25">
      <c r="A338" s="13"/>
      <c r="B338" s="67" t="s">
        <v>25</v>
      </c>
      <c r="C338" s="67" t="str">
        <f>LOOKUP(B338,Fields[FieldName],Fields[Format])</f>
        <v>18-char</v>
      </c>
      <c r="D338" s="64"/>
      <c r="E338" s="69"/>
      <c r="F338" s="56"/>
      <c r="G338" s="106"/>
    </row>
    <row r="339" spans="1:8" x14ac:dyDescent="0.25">
      <c r="A339" s="13"/>
      <c r="B339" s="67" t="s">
        <v>26</v>
      </c>
      <c r="C339" s="67" t="str">
        <f>LOOKUP(B339,Fields[FieldName],Fields[Format])</f>
        <v>variable</v>
      </c>
      <c r="D339" s="64" t="s">
        <v>126</v>
      </c>
      <c r="E339" s="69"/>
      <c r="F339" s="56"/>
      <c r="G339" s="106"/>
    </row>
    <row r="340" spans="1:8" x14ac:dyDescent="0.25">
      <c r="A340" s="13"/>
      <c r="B340" s="67" t="s">
        <v>27</v>
      </c>
      <c r="C340" s="67" t="str">
        <f>LOOKUP(B340,Fields[FieldName],Fields[Format])</f>
        <v>variable</v>
      </c>
      <c r="D340" s="64" t="s">
        <v>127</v>
      </c>
      <c r="E340" s="69"/>
      <c r="F340" s="56"/>
      <c r="G340" s="106"/>
    </row>
    <row r="341" spans="1:8" x14ac:dyDescent="0.25">
      <c r="A341" s="13"/>
      <c r="B341" s="67" t="s">
        <v>31</v>
      </c>
      <c r="C341" s="67" t="str">
        <f>LOOKUP(B341,Fields[FieldName],Fields[Format])</f>
        <v>variable</v>
      </c>
      <c r="D341" s="64" t="s">
        <v>148</v>
      </c>
      <c r="E341" s="68"/>
      <c r="F341" s="56"/>
      <c r="G341" s="106"/>
    </row>
    <row r="342" spans="1:8" x14ac:dyDescent="0.25">
      <c r="A342" s="13"/>
      <c r="B342" s="67" t="s">
        <v>32</v>
      </c>
      <c r="C342" s="67" t="str">
        <f>LOOKUP(B342,Fields[FieldName],Fields[Format])</f>
        <v>1-char</v>
      </c>
      <c r="D342" s="64" t="s">
        <v>149</v>
      </c>
      <c r="E342" s="68"/>
      <c r="F342" s="56"/>
      <c r="G342" s="106"/>
    </row>
    <row r="343" spans="1:8" x14ac:dyDescent="0.25">
      <c r="A343" s="13"/>
      <c r="B343" s="67" t="s">
        <v>33</v>
      </c>
      <c r="C343" s="67" t="str">
        <f>LOOKUP(B343,Fields[FieldName],Fields[Format])</f>
        <v>1-char</v>
      </c>
      <c r="D343" s="64" t="s">
        <v>150</v>
      </c>
      <c r="E343" s="68"/>
      <c r="F343" s="56"/>
      <c r="G343" s="106"/>
    </row>
    <row r="344" spans="1:8" x14ac:dyDescent="0.25">
      <c r="A344" s="13"/>
      <c r="B344" s="67" t="s">
        <v>36</v>
      </c>
      <c r="C344" s="67" t="str">
        <f>LOOKUP(B344,Fields[FieldName],Fields[Format])</f>
        <v>variable</v>
      </c>
      <c r="D344" s="64" t="s">
        <v>152</v>
      </c>
      <c r="E344" s="69"/>
      <c r="F344" s="56"/>
      <c r="G344" s="106"/>
    </row>
    <row r="345" spans="1:8" x14ac:dyDescent="0.25">
      <c r="A345" s="13"/>
      <c r="B345" s="67" t="s">
        <v>37</v>
      </c>
      <c r="C345" s="67" t="str">
        <f>LOOKUP(B345,Fields[FieldName],Fields[Format])</f>
        <v>variable</v>
      </c>
      <c r="D345" s="64" t="s">
        <v>153</v>
      </c>
      <c r="E345" s="69"/>
      <c r="F345" s="56"/>
      <c r="G345" s="106"/>
    </row>
    <row r="346" spans="1:8" x14ac:dyDescent="0.25">
      <c r="B346" s="8"/>
      <c r="C346" s="9"/>
      <c r="D346" s="11"/>
      <c r="E346" s="8"/>
      <c r="F346" s="48"/>
      <c r="G346" s="107"/>
      <c r="H346" s="8"/>
    </row>
    <row r="347" spans="1:8" ht="18" thickBot="1" x14ac:dyDescent="0.35">
      <c r="A347" s="26"/>
      <c r="B347" s="26" t="s">
        <v>16</v>
      </c>
      <c r="C347" s="73"/>
      <c r="D347" s="125"/>
      <c r="E347" s="26"/>
      <c r="F347" s="60"/>
      <c r="G347" s="108"/>
      <c r="H347" s="26"/>
    </row>
    <row r="348" spans="1:8" ht="15.75" thickTop="1" x14ac:dyDescent="0.25">
      <c r="A348" s="24"/>
      <c r="B348" s="31" t="s">
        <v>30</v>
      </c>
      <c r="C348" s="31" t="str">
        <f>LOOKUP(B348,Fields[FieldName],Fields[Format])</f>
        <v>2-char</v>
      </c>
      <c r="D348" s="31"/>
      <c r="E348" s="32">
        <v>15</v>
      </c>
      <c r="F348" s="81"/>
      <c r="G348" s="116"/>
      <c r="H348" s="5"/>
    </row>
    <row r="349" spans="1:8" ht="48" x14ac:dyDescent="0.25">
      <c r="A349" s="25"/>
      <c r="B349" s="31" t="s">
        <v>77</v>
      </c>
      <c r="C349" s="31" t="str">
        <f>LOOKUP(B349,Fields[FieldName],Fields[Format])</f>
        <v>1-char</v>
      </c>
      <c r="D349" s="35"/>
      <c r="E349" s="33" t="s">
        <v>257</v>
      </c>
      <c r="F349" s="83"/>
      <c r="G349" s="110"/>
      <c r="H349" s="6"/>
    </row>
    <row r="350" spans="1:8" x14ac:dyDescent="0.25">
      <c r="A350" s="25"/>
      <c r="B350" s="31" t="s">
        <v>25</v>
      </c>
      <c r="C350" s="31" t="str">
        <f>LOOKUP(B350,Fields[FieldName],Fields[Format])</f>
        <v>18-char</v>
      </c>
      <c r="D350" s="35"/>
      <c r="E350" s="33" t="s">
        <v>197</v>
      </c>
      <c r="F350" s="83"/>
      <c r="G350" s="110"/>
      <c r="H350" s="6"/>
    </row>
    <row r="351" spans="1:8" x14ac:dyDescent="0.25">
      <c r="A351" s="25"/>
      <c r="B351" s="31" t="s">
        <v>78</v>
      </c>
      <c r="C351" s="31" t="str">
        <f>LOOKUP(B351,Fields[FieldName],Fields[Format])</f>
        <v>18-char</v>
      </c>
      <c r="D351" s="35" t="s">
        <v>144</v>
      </c>
      <c r="E351" s="33" t="s">
        <v>197</v>
      </c>
      <c r="F351" s="83"/>
      <c r="G351" s="110"/>
      <c r="H351" s="6"/>
    </row>
    <row r="352" spans="1:8" x14ac:dyDescent="0.25">
      <c r="A352" s="25"/>
      <c r="B352" s="31" t="s">
        <v>79</v>
      </c>
      <c r="C352" s="31" t="str">
        <f>LOOKUP(B352,Fields[FieldName],Fields[Format])</f>
        <v>variable</v>
      </c>
      <c r="D352" s="35" t="s">
        <v>145</v>
      </c>
      <c r="E352" s="33" t="s">
        <v>197</v>
      </c>
      <c r="F352" s="83"/>
      <c r="G352" s="110"/>
      <c r="H352" s="6"/>
    </row>
    <row r="353" spans="1:8" ht="24" x14ac:dyDescent="0.25">
      <c r="A353" s="25"/>
      <c r="B353" s="31" t="s">
        <v>80</v>
      </c>
      <c r="C353" s="31" t="str">
        <f>LOOKUP(B353,Fields[FieldName],Fields[Format])</f>
        <v>1-char</v>
      </c>
      <c r="D353" s="35" t="s">
        <v>146</v>
      </c>
      <c r="E353" s="33" t="s">
        <v>420</v>
      </c>
      <c r="F353" s="83"/>
      <c r="G353" s="110"/>
      <c r="H353" s="6"/>
    </row>
    <row r="354" spans="1:8" x14ac:dyDescent="0.25">
      <c r="A354" s="25"/>
      <c r="B354" s="31" t="s">
        <v>26</v>
      </c>
      <c r="C354" s="31" t="str">
        <f>LOOKUP(B354,Fields[FieldName],Fields[Format])</f>
        <v>variable</v>
      </c>
      <c r="D354" s="35" t="s">
        <v>126</v>
      </c>
      <c r="E354" s="33" t="s">
        <v>197</v>
      </c>
      <c r="F354" s="83"/>
      <c r="G354" s="110"/>
      <c r="H354" s="6"/>
    </row>
    <row r="355" spans="1:8" x14ac:dyDescent="0.25">
      <c r="A355" s="25"/>
      <c r="B355" s="31" t="s">
        <v>27</v>
      </c>
      <c r="C355" s="31" t="str">
        <f>LOOKUP(B355,Fields[FieldName],Fields[Format])</f>
        <v>variable</v>
      </c>
      <c r="D355" s="35" t="s">
        <v>127</v>
      </c>
      <c r="E355" s="33" t="s">
        <v>197</v>
      </c>
      <c r="F355" s="83"/>
      <c r="G355" s="110"/>
      <c r="H355" s="6"/>
    </row>
    <row r="356" spans="1:8" x14ac:dyDescent="0.25">
      <c r="A356" s="25"/>
      <c r="B356" s="31" t="s">
        <v>29</v>
      </c>
      <c r="C356" s="31" t="str">
        <f>LOOKUP(B356,Fields[FieldName],Fields[Format])</f>
        <v>variable</v>
      </c>
      <c r="D356" s="35" t="s">
        <v>129</v>
      </c>
      <c r="E356" s="33" t="s">
        <v>197</v>
      </c>
      <c r="F356" s="83"/>
      <c r="G356" s="110"/>
      <c r="H356" s="6"/>
    </row>
    <row r="357" spans="1:8" x14ac:dyDescent="0.25">
      <c r="A357" s="25"/>
      <c r="B357" s="31" t="s">
        <v>41</v>
      </c>
      <c r="C357" s="31" t="str">
        <f>LOOKUP(B357,Fields[FieldName],Fields[Format])</f>
        <v>variable</v>
      </c>
      <c r="D357" s="35" t="s">
        <v>130</v>
      </c>
      <c r="E357" s="33" t="s">
        <v>197</v>
      </c>
      <c r="F357" s="83"/>
      <c r="G357" s="110"/>
      <c r="H357" s="6"/>
    </row>
    <row r="358" spans="1:8" x14ac:dyDescent="0.25">
      <c r="A358" s="25"/>
      <c r="B358" s="31" t="s">
        <v>81</v>
      </c>
      <c r="C358" s="31" t="str">
        <f>LOOKUP(B358,Fields[FieldName],Fields[Format])</f>
        <v>variable</v>
      </c>
      <c r="D358" s="35" t="s">
        <v>147</v>
      </c>
      <c r="E358" s="33" t="s">
        <v>197</v>
      </c>
      <c r="F358" s="83"/>
      <c r="G358" s="110"/>
      <c r="H358" s="6"/>
    </row>
    <row r="359" spans="1:8" x14ac:dyDescent="0.25">
      <c r="A359" s="25"/>
      <c r="B359" s="95" t="s">
        <v>28</v>
      </c>
      <c r="C359" s="95" t="str">
        <f>LOOKUP(B359,Fields[FieldName],Fields[Format])</f>
        <v>variable</v>
      </c>
      <c r="D359" s="99" t="s">
        <v>128</v>
      </c>
      <c r="E359" s="96" t="s">
        <v>396</v>
      </c>
      <c r="F359" s="83"/>
      <c r="G359" s="110"/>
      <c r="H359" s="6"/>
    </row>
    <row r="360" spans="1:8" x14ac:dyDescent="0.25">
      <c r="A360" s="25"/>
      <c r="B360" s="95" t="s">
        <v>82</v>
      </c>
      <c r="C360" s="95" t="str">
        <f>LOOKUP(B360,Fields[FieldName],Fields[Format])</f>
        <v>1-char</v>
      </c>
      <c r="D360" s="99" t="s">
        <v>132</v>
      </c>
      <c r="E360" s="99" t="s">
        <v>402</v>
      </c>
      <c r="F360" s="83"/>
      <c r="G360" s="110"/>
      <c r="H360" s="6"/>
    </row>
    <row r="361" spans="1:8" x14ac:dyDescent="0.25">
      <c r="B361" s="8"/>
      <c r="C361" s="9"/>
      <c r="D361" s="11"/>
      <c r="E361" s="8"/>
      <c r="F361" s="48"/>
      <c r="G361" s="107"/>
      <c r="H361" s="8"/>
    </row>
    <row r="362" spans="1:8" ht="18" thickBot="1" x14ac:dyDescent="0.35">
      <c r="A362" s="26"/>
      <c r="B362" s="26" t="s">
        <v>17</v>
      </c>
      <c r="C362" s="73"/>
      <c r="D362" s="125"/>
      <c r="E362" s="26"/>
      <c r="G362" s="106"/>
    </row>
    <row r="363" spans="1:8" ht="15.75" thickTop="1" x14ac:dyDescent="0.25">
      <c r="A363" s="13"/>
      <c r="B363" s="31" t="s">
        <v>30</v>
      </c>
      <c r="C363" s="31" t="str">
        <f>LOOKUP(B363,Fields[FieldName],Fields[Format])</f>
        <v>2-char</v>
      </c>
      <c r="D363" s="31"/>
      <c r="E363" s="32">
        <v>16</v>
      </c>
      <c r="G363" s="106"/>
    </row>
    <row r="364" spans="1:8" ht="24" x14ac:dyDescent="0.25">
      <c r="A364" s="13"/>
      <c r="B364" s="31" t="s">
        <v>46</v>
      </c>
      <c r="C364" s="31" t="str">
        <f>LOOKUP(B364,Fields[FieldName],Fields[Format])</f>
        <v>1-char</v>
      </c>
      <c r="D364" s="35"/>
      <c r="E364" s="33" t="s">
        <v>358</v>
      </c>
      <c r="G364" s="106"/>
    </row>
    <row r="365" spans="1:8" ht="24" x14ac:dyDescent="0.25">
      <c r="A365" s="13"/>
      <c r="B365" s="31" t="s">
        <v>120</v>
      </c>
      <c r="C365" s="31" t="str">
        <f>LOOKUP(B365,Fields[FieldName],Fields[Format])</f>
        <v>1-char</v>
      </c>
      <c r="D365" s="35"/>
      <c r="E365" s="33" t="s">
        <v>263</v>
      </c>
      <c r="G365" s="106"/>
    </row>
    <row r="366" spans="1:8" x14ac:dyDescent="0.25">
      <c r="A366" s="13"/>
      <c r="B366" s="31" t="s">
        <v>25</v>
      </c>
      <c r="C366" s="31" t="str">
        <f>LOOKUP(B366,Fields[FieldName],Fields[Format])</f>
        <v>18-char</v>
      </c>
      <c r="D366" s="35"/>
      <c r="E366" s="33" t="s">
        <v>197</v>
      </c>
      <c r="G366" s="106"/>
    </row>
    <row r="367" spans="1:8" ht="36" x14ac:dyDescent="0.25">
      <c r="A367" s="13"/>
      <c r="B367" s="31" t="s">
        <v>78</v>
      </c>
      <c r="C367" s="31" t="str">
        <f>LOOKUP(B367,Fields[FieldName],Fields[Format])</f>
        <v>18-char</v>
      </c>
      <c r="D367" s="35" t="s">
        <v>144</v>
      </c>
      <c r="E367" s="33" t="s">
        <v>332</v>
      </c>
      <c r="G367" s="106"/>
    </row>
    <row r="368" spans="1:8" x14ac:dyDescent="0.25">
      <c r="A368" s="13"/>
      <c r="B368" s="95" t="s">
        <v>121</v>
      </c>
      <c r="C368" s="95" t="str">
        <f>LOOKUP(B368,Fields[FieldName],Fields[Format])</f>
        <v>variable</v>
      </c>
      <c r="D368" s="99" t="s">
        <v>182</v>
      </c>
      <c r="E368" s="96" t="s">
        <v>399</v>
      </c>
      <c r="G368" s="106"/>
    </row>
    <row r="369" spans="1:8" x14ac:dyDescent="0.25">
      <c r="A369" s="13"/>
      <c r="B369" s="31" t="s">
        <v>79</v>
      </c>
      <c r="C369" s="31" t="str">
        <f>LOOKUP(B369,Fields[FieldName],Fields[Format])</f>
        <v>variable</v>
      </c>
      <c r="D369" s="35" t="s">
        <v>145</v>
      </c>
      <c r="E369" s="33" t="s">
        <v>197</v>
      </c>
      <c r="G369" s="106"/>
    </row>
    <row r="370" spans="1:8" x14ac:dyDescent="0.25">
      <c r="A370" s="13"/>
      <c r="B370" s="31" t="s">
        <v>26</v>
      </c>
      <c r="C370" s="31" t="str">
        <f>LOOKUP(B370,Fields[FieldName],Fields[Format])</f>
        <v>variable</v>
      </c>
      <c r="D370" s="35" t="s">
        <v>126</v>
      </c>
      <c r="E370" s="33" t="s">
        <v>197</v>
      </c>
      <c r="G370" s="106"/>
    </row>
    <row r="371" spans="1:8" x14ac:dyDescent="0.25">
      <c r="A371" s="13"/>
      <c r="B371" s="31" t="s">
        <v>27</v>
      </c>
      <c r="C371" s="31" t="str">
        <f>LOOKUP(B371,Fields[FieldName],Fields[Format])</f>
        <v>variable</v>
      </c>
      <c r="D371" s="35" t="s">
        <v>127</v>
      </c>
      <c r="E371" s="33" t="s">
        <v>197</v>
      </c>
      <c r="G371" s="106"/>
    </row>
    <row r="372" spans="1:8" x14ac:dyDescent="0.25">
      <c r="A372" s="13"/>
      <c r="B372" s="31" t="s">
        <v>41</v>
      </c>
      <c r="C372" s="31" t="str">
        <f>LOOKUP(B372,Fields[FieldName],Fields[Format])</f>
        <v>variable</v>
      </c>
      <c r="D372" s="35" t="s">
        <v>130</v>
      </c>
      <c r="E372" s="33" t="s">
        <v>197</v>
      </c>
      <c r="G372" s="106"/>
    </row>
    <row r="373" spans="1:8" x14ac:dyDescent="0.25">
      <c r="A373" s="13"/>
      <c r="B373" s="31" t="s">
        <v>81</v>
      </c>
      <c r="C373" s="31" t="str">
        <f>LOOKUP(B373,Fields[FieldName],Fields[Format])</f>
        <v>variable</v>
      </c>
      <c r="D373" s="35" t="s">
        <v>147</v>
      </c>
      <c r="E373" s="33" t="s">
        <v>197</v>
      </c>
      <c r="G373" s="106"/>
    </row>
    <row r="374" spans="1:8" x14ac:dyDescent="0.25">
      <c r="A374" s="13"/>
      <c r="B374" s="95" t="s">
        <v>36</v>
      </c>
      <c r="C374" s="95" t="str">
        <f>LOOKUP(B374,Fields[FieldName],Fields[Format])</f>
        <v>variable</v>
      </c>
      <c r="D374" s="99" t="s">
        <v>152</v>
      </c>
      <c r="E374" s="96" t="s">
        <v>396</v>
      </c>
      <c r="G374" s="106"/>
    </row>
    <row r="375" spans="1:8" x14ac:dyDescent="0.25">
      <c r="A375" s="13"/>
      <c r="B375" s="95" t="s">
        <v>37</v>
      </c>
      <c r="C375" s="95" t="str">
        <f>LOOKUP(B375,Fields[FieldName],Fields[Format])</f>
        <v>variable</v>
      </c>
      <c r="D375" s="99" t="s">
        <v>153</v>
      </c>
      <c r="E375" s="96" t="s">
        <v>396</v>
      </c>
      <c r="G375" s="106"/>
    </row>
    <row r="376" spans="1:8" x14ac:dyDescent="0.25">
      <c r="B376" s="8"/>
      <c r="C376" s="9"/>
      <c r="D376" s="11"/>
      <c r="E376" s="8"/>
      <c r="F376" s="48"/>
      <c r="G376" s="107"/>
      <c r="H376" s="8"/>
    </row>
    <row r="377" spans="1:8" ht="18" thickBot="1" x14ac:dyDescent="0.35">
      <c r="A377" s="26"/>
      <c r="B377" s="26" t="s">
        <v>18</v>
      </c>
      <c r="C377" s="73"/>
      <c r="D377" s="125"/>
      <c r="E377" s="26"/>
      <c r="F377" s="60"/>
      <c r="G377" s="108"/>
      <c r="H377" s="26"/>
    </row>
    <row r="378" spans="1:8" ht="15.75" thickTop="1" x14ac:dyDescent="0.25">
      <c r="A378" s="24"/>
      <c r="B378" s="31" t="s">
        <v>30</v>
      </c>
      <c r="C378" s="31" t="str">
        <f>LOOKUP(B378,Fields[FieldName],Fields[Format])</f>
        <v>2-char</v>
      </c>
      <c r="D378" s="31"/>
      <c r="E378" s="32">
        <v>29</v>
      </c>
      <c r="F378" s="81"/>
      <c r="G378" s="116"/>
      <c r="H378" s="5"/>
    </row>
    <row r="379" spans="1:8" x14ac:dyDescent="0.25">
      <c r="A379" s="25"/>
      <c r="B379" s="31" t="s">
        <v>83</v>
      </c>
      <c r="C379" s="31" t="str">
        <f>LOOKUP(B379,Fields[FieldName],Fields[Format])</f>
        <v>1-char</v>
      </c>
      <c r="D379" s="35"/>
      <c r="E379" s="35" t="s">
        <v>421</v>
      </c>
      <c r="F379" s="83"/>
      <c r="G379" s="107"/>
      <c r="H379" s="6"/>
    </row>
    <row r="380" spans="1:8" ht="24.75" x14ac:dyDescent="0.25">
      <c r="A380" s="25"/>
      <c r="B380" s="31" t="s">
        <v>39</v>
      </c>
      <c r="C380" s="31" t="str">
        <f>LOOKUP(B380,Fields[FieldName],Fields[Format])</f>
        <v>1-char</v>
      </c>
      <c r="D380" s="35"/>
      <c r="E380" s="34" t="s">
        <v>422</v>
      </c>
      <c r="F380" s="83"/>
      <c r="G380" s="107"/>
      <c r="H380" s="6"/>
    </row>
    <row r="381" spans="1:8" x14ac:dyDescent="0.25">
      <c r="A381" s="25"/>
      <c r="B381" s="31" t="s">
        <v>25</v>
      </c>
      <c r="C381" s="31" t="str">
        <f>LOOKUP(B381,Fields[FieldName],Fields[Format])</f>
        <v>18-char</v>
      </c>
      <c r="D381" s="35"/>
      <c r="E381" s="33" t="s">
        <v>197</v>
      </c>
      <c r="F381" s="83"/>
      <c r="G381" s="107"/>
      <c r="H381" s="6"/>
    </row>
    <row r="382" spans="1:8" ht="24" x14ac:dyDescent="0.25">
      <c r="A382" s="25"/>
      <c r="B382" s="31" t="s">
        <v>40</v>
      </c>
      <c r="C382" s="31" t="str">
        <f>LOOKUP(B382,Fields[FieldName],Fields[Format])</f>
        <v>18-char</v>
      </c>
      <c r="D382" s="35"/>
      <c r="E382" s="33" t="s">
        <v>264</v>
      </c>
      <c r="F382" s="83"/>
      <c r="G382" s="107"/>
      <c r="H382" s="6"/>
    </row>
    <row r="383" spans="1:8" x14ac:dyDescent="0.25">
      <c r="A383" s="25"/>
      <c r="B383" s="31" t="s">
        <v>26</v>
      </c>
      <c r="C383" s="31" t="str">
        <f>LOOKUP(B383,Fields[FieldName],Fields[Format])</f>
        <v>variable</v>
      </c>
      <c r="D383" s="35" t="s">
        <v>126</v>
      </c>
      <c r="E383" s="33" t="s">
        <v>197</v>
      </c>
      <c r="F383" s="83"/>
      <c r="G383" s="107"/>
      <c r="H383" s="6"/>
    </row>
    <row r="384" spans="1:8" x14ac:dyDescent="0.25">
      <c r="A384" s="25"/>
      <c r="B384" s="31" t="s">
        <v>27</v>
      </c>
      <c r="C384" s="31" t="str">
        <f>LOOKUP(B384,Fields[FieldName],Fields[Format])</f>
        <v>variable</v>
      </c>
      <c r="D384" s="35" t="s">
        <v>127</v>
      </c>
      <c r="E384" s="33" t="s">
        <v>197</v>
      </c>
      <c r="F384" s="83"/>
      <c r="G384" s="107"/>
      <c r="H384" s="6"/>
    </row>
    <row r="385" spans="1:10" x14ac:dyDescent="0.25">
      <c r="A385" s="25"/>
      <c r="B385" s="31" t="s">
        <v>29</v>
      </c>
      <c r="C385" s="31" t="str">
        <f>LOOKUP(B385,Fields[FieldName],Fields[Format])</f>
        <v>variable</v>
      </c>
      <c r="D385" s="35" t="s">
        <v>129</v>
      </c>
      <c r="E385" s="33" t="s">
        <v>197</v>
      </c>
      <c r="F385" s="83"/>
      <c r="G385" s="107"/>
      <c r="H385" s="6"/>
      <c r="I385" s="89"/>
      <c r="J385" s="7"/>
    </row>
    <row r="386" spans="1:10" x14ac:dyDescent="0.25">
      <c r="A386" s="25"/>
      <c r="B386" s="31" t="s">
        <v>41</v>
      </c>
      <c r="C386" s="31" t="str">
        <f>LOOKUP(B386,Fields[FieldName],Fields[Format])</f>
        <v>variable</v>
      </c>
      <c r="D386" s="35" t="s">
        <v>130</v>
      </c>
      <c r="E386" s="33" t="s">
        <v>197</v>
      </c>
      <c r="F386" s="83"/>
      <c r="G386" s="107"/>
      <c r="H386" s="6"/>
      <c r="I386" s="89"/>
      <c r="J386" s="7"/>
    </row>
    <row r="387" spans="1:10" x14ac:dyDescent="0.25">
      <c r="A387" s="25"/>
      <c r="B387" s="95" t="s">
        <v>81</v>
      </c>
      <c r="C387" s="95" t="str">
        <f>LOOKUP(B387,Fields[FieldName],Fields[Format])</f>
        <v>variable</v>
      </c>
      <c r="D387" s="99" t="s">
        <v>147</v>
      </c>
      <c r="E387" s="96" t="s">
        <v>396</v>
      </c>
      <c r="F387" s="83"/>
      <c r="G387" s="107"/>
      <c r="H387" s="11"/>
      <c r="I387" s="89"/>
      <c r="J387" s="7"/>
    </row>
    <row r="388" spans="1:10" x14ac:dyDescent="0.25">
      <c r="A388" s="25"/>
      <c r="B388" s="95" t="s">
        <v>28</v>
      </c>
      <c r="C388" s="95" t="str">
        <f>LOOKUP(B388,Fields[FieldName],Fields[Format])</f>
        <v>variable</v>
      </c>
      <c r="D388" s="99" t="s">
        <v>128</v>
      </c>
      <c r="E388" s="96" t="s">
        <v>396</v>
      </c>
      <c r="F388" s="83"/>
      <c r="G388" s="107"/>
      <c r="H388" s="6"/>
      <c r="I388" s="89"/>
      <c r="J388" s="7"/>
    </row>
    <row r="389" spans="1:10" x14ac:dyDescent="0.25">
      <c r="A389" s="25"/>
      <c r="B389" s="95" t="s">
        <v>42</v>
      </c>
      <c r="C389" s="95" t="str">
        <f>LOOKUP(B389,Fields[FieldName],Fields[Format])</f>
        <v>variable</v>
      </c>
      <c r="D389" s="99" t="s">
        <v>131</v>
      </c>
      <c r="E389" s="96" t="s">
        <v>396</v>
      </c>
      <c r="F389" s="83"/>
      <c r="G389" s="107"/>
      <c r="H389" s="6"/>
      <c r="I389" s="89"/>
      <c r="J389" s="7"/>
    </row>
    <row r="390" spans="1:10" x14ac:dyDescent="0.25">
      <c r="A390" s="25"/>
      <c r="B390" s="95" t="s">
        <v>82</v>
      </c>
      <c r="C390" s="95" t="str">
        <f>LOOKUP(B390,Fields[FieldName],Fields[Format])</f>
        <v>1-char</v>
      </c>
      <c r="D390" s="99" t="s">
        <v>132</v>
      </c>
      <c r="E390" s="96" t="s">
        <v>396</v>
      </c>
      <c r="F390" s="83"/>
      <c r="G390" s="107"/>
      <c r="H390" s="6"/>
      <c r="I390" s="89"/>
      <c r="J390" s="7"/>
    </row>
    <row r="391" spans="1:10" x14ac:dyDescent="0.25">
      <c r="A391" s="25"/>
      <c r="B391" s="8"/>
      <c r="C391" s="9"/>
      <c r="D391" s="11"/>
      <c r="E391" s="8"/>
      <c r="F391" s="83"/>
      <c r="G391" s="107"/>
      <c r="H391" s="6"/>
      <c r="I391" s="89"/>
      <c r="J391" s="7"/>
    </row>
    <row r="392" spans="1:10" ht="18" thickBot="1" x14ac:dyDescent="0.35">
      <c r="A392" s="25"/>
      <c r="B392" s="59" t="s">
        <v>19</v>
      </c>
      <c r="C392" s="73"/>
      <c r="D392" s="125"/>
      <c r="E392" s="26"/>
      <c r="G392" s="106"/>
    </row>
    <row r="393" spans="1:10" ht="15.75" thickTop="1" x14ac:dyDescent="0.25">
      <c r="A393" s="25"/>
      <c r="B393" s="31" t="s">
        <v>30</v>
      </c>
      <c r="C393" s="31" t="str">
        <f>LOOKUP(B393,Fields[FieldName],Fields[Format])</f>
        <v>2-char</v>
      </c>
      <c r="D393" s="31"/>
      <c r="E393" s="32">
        <v>30</v>
      </c>
      <c r="G393" s="106"/>
    </row>
    <row r="394" spans="1:10" x14ac:dyDescent="0.25">
      <c r="A394" s="25"/>
      <c r="B394" s="31" t="s">
        <v>46</v>
      </c>
      <c r="C394" s="31" t="str">
        <f>LOOKUP(B394,Fields[FieldName],Fields[Format])</f>
        <v>1-char</v>
      </c>
      <c r="D394" s="35"/>
      <c r="E394" s="33" t="s">
        <v>359</v>
      </c>
      <c r="G394" s="106"/>
    </row>
    <row r="395" spans="1:10" ht="24" x14ac:dyDescent="0.25">
      <c r="A395" s="25"/>
      <c r="B395" s="31" t="s">
        <v>47</v>
      </c>
      <c r="C395" s="31" t="str">
        <f>LOOKUP(B395,Fields[FieldName],Fields[Format])</f>
        <v>1-char</v>
      </c>
      <c r="D395" s="35"/>
      <c r="E395" s="33" t="s">
        <v>333</v>
      </c>
      <c r="G395" s="106"/>
    </row>
    <row r="396" spans="1:10" x14ac:dyDescent="0.25">
      <c r="A396" s="25"/>
      <c r="B396" s="31" t="s">
        <v>48</v>
      </c>
      <c r="C396" s="31" t="str">
        <f>LOOKUP(B396,Fields[FieldName],Fields[Format])</f>
        <v>1-char</v>
      </c>
      <c r="D396" s="35"/>
      <c r="E396" s="33" t="s">
        <v>404</v>
      </c>
      <c r="G396" s="106"/>
    </row>
    <row r="397" spans="1:10" x14ac:dyDescent="0.25">
      <c r="A397" s="25"/>
      <c r="B397" s="31" t="s">
        <v>49</v>
      </c>
      <c r="C397" s="31" t="str">
        <f>LOOKUP(B397,Fields[FieldName],Fields[Format])</f>
        <v>1-char</v>
      </c>
      <c r="D397" s="35"/>
      <c r="E397" s="33" t="s">
        <v>197</v>
      </c>
      <c r="G397" s="106"/>
    </row>
    <row r="398" spans="1:10" x14ac:dyDescent="0.25">
      <c r="B398" s="31" t="s">
        <v>25</v>
      </c>
      <c r="C398" s="31" t="str">
        <f>LOOKUP(B398,Fields[FieldName],Fields[Format])</f>
        <v>18-char</v>
      </c>
      <c r="D398" s="35"/>
      <c r="E398" s="33" t="s">
        <v>197</v>
      </c>
      <c r="G398" s="106"/>
    </row>
    <row r="399" spans="1:10" ht="18" thickBot="1" x14ac:dyDescent="0.35">
      <c r="A399" s="26"/>
      <c r="B399" s="31" t="s">
        <v>26</v>
      </c>
      <c r="C399" s="31" t="str">
        <f>LOOKUP(B399,Fields[FieldName],Fields[Format])</f>
        <v>variable</v>
      </c>
      <c r="D399" s="35" t="s">
        <v>126</v>
      </c>
      <c r="E399" s="33" t="s">
        <v>197</v>
      </c>
      <c r="G399" s="106"/>
    </row>
    <row r="400" spans="1:10" ht="15.75" thickTop="1" x14ac:dyDescent="0.25">
      <c r="A400" s="13"/>
      <c r="B400" s="31" t="s">
        <v>27</v>
      </c>
      <c r="C400" s="31" t="str">
        <f>LOOKUP(B400,Fields[FieldName],Fields[Format])</f>
        <v>variable</v>
      </c>
      <c r="D400" s="35" t="s">
        <v>127</v>
      </c>
      <c r="E400" s="33" t="s">
        <v>197</v>
      </c>
      <c r="G400" s="106"/>
      <c r="I400" s="89"/>
      <c r="J400" s="7"/>
    </row>
    <row r="401" spans="1:11" x14ac:dyDescent="0.25">
      <c r="A401" s="13"/>
      <c r="B401" s="31" t="s">
        <v>41</v>
      </c>
      <c r="C401" s="31" t="str">
        <f>LOOKUP(B401,Fields[FieldName],Fields[Format])</f>
        <v>variable</v>
      </c>
      <c r="D401" s="35" t="s">
        <v>130</v>
      </c>
      <c r="E401" s="33" t="s">
        <v>198</v>
      </c>
      <c r="G401" s="106"/>
      <c r="I401" s="89"/>
      <c r="J401" s="7"/>
    </row>
    <row r="402" spans="1:11" ht="24" x14ac:dyDescent="0.25">
      <c r="A402" s="13"/>
      <c r="B402" s="31" t="s">
        <v>81</v>
      </c>
      <c r="C402" s="31" t="str">
        <f>LOOKUP(B402,Fields[FieldName],Fields[Format])</f>
        <v>variable</v>
      </c>
      <c r="D402" s="35" t="s">
        <v>147</v>
      </c>
      <c r="E402" s="35" t="s">
        <v>199</v>
      </c>
      <c r="G402" s="106"/>
      <c r="I402" s="89"/>
      <c r="J402" s="7"/>
    </row>
    <row r="403" spans="1:11" ht="36" x14ac:dyDescent="0.25">
      <c r="A403" s="13"/>
      <c r="B403" s="31" t="s">
        <v>51</v>
      </c>
      <c r="C403" s="31" t="str">
        <f>LOOKUP(B403,Fields[FieldName],Fields[Format])</f>
        <v>variable</v>
      </c>
      <c r="D403" s="35" t="s">
        <v>154</v>
      </c>
      <c r="E403" s="33" t="s">
        <v>323</v>
      </c>
      <c r="G403" s="106"/>
      <c r="I403" s="89"/>
      <c r="J403" s="7"/>
    </row>
    <row r="404" spans="1:11" x14ac:dyDescent="0.25">
      <c r="A404" s="13"/>
      <c r="B404" s="95" t="s">
        <v>52</v>
      </c>
      <c r="C404" s="95" t="str">
        <f>LOOKUP(B404,Fields[FieldName],Fields[Format])</f>
        <v>2-char</v>
      </c>
      <c r="D404" s="99" t="s">
        <v>155</v>
      </c>
      <c r="E404" s="96" t="s">
        <v>399</v>
      </c>
      <c r="G404" s="106"/>
      <c r="I404" s="89"/>
      <c r="J404" s="7"/>
    </row>
    <row r="405" spans="1:11" x14ac:dyDescent="0.25">
      <c r="A405" s="13"/>
      <c r="B405" s="95" t="s">
        <v>53</v>
      </c>
      <c r="C405" s="95" t="str">
        <f>LOOKUP(B405,Fields[FieldName],Fields[Format])</f>
        <v>1-char</v>
      </c>
      <c r="D405" s="99" t="s">
        <v>156</v>
      </c>
      <c r="E405" s="96" t="s">
        <v>399</v>
      </c>
      <c r="G405" s="106"/>
      <c r="I405" s="89"/>
      <c r="J405" s="7"/>
    </row>
    <row r="406" spans="1:11" x14ac:dyDescent="0.25">
      <c r="A406" s="13"/>
      <c r="B406" s="95" t="s">
        <v>34</v>
      </c>
      <c r="C406" s="95" t="str">
        <f>LOOKUP(B406,Fields[FieldName],Fields[Format])</f>
        <v>3-char</v>
      </c>
      <c r="D406" s="99" t="s">
        <v>151</v>
      </c>
      <c r="E406" s="96" t="s">
        <v>399</v>
      </c>
      <c r="G406" s="106"/>
      <c r="I406" s="89"/>
      <c r="J406" s="7"/>
    </row>
    <row r="407" spans="1:11" x14ac:dyDescent="0.25">
      <c r="B407" s="95" t="s">
        <v>35</v>
      </c>
      <c r="C407" s="95" t="str">
        <f>LOOKUP(B407,Fields[FieldName],Fields[Format])</f>
        <v>variable</v>
      </c>
      <c r="D407" s="99" t="s">
        <v>141</v>
      </c>
      <c r="E407" s="96" t="s">
        <v>399</v>
      </c>
      <c r="G407" s="106"/>
      <c r="I407" s="89"/>
      <c r="J407" s="7"/>
    </row>
    <row r="408" spans="1:11" ht="18" thickBot="1" x14ac:dyDescent="0.35">
      <c r="A408" s="26"/>
      <c r="B408" s="95" t="s">
        <v>54</v>
      </c>
      <c r="C408" s="95" t="str">
        <f>LOOKUP(B408,Fields[FieldName],Fields[Format])</f>
        <v>3-char</v>
      </c>
      <c r="D408" s="99" t="s">
        <v>157</v>
      </c>
      <c r="E408" s="96" t="s">
        <v>399</v>
      </c>
      <c r="G408" s="106"/>
      <c r="I408" s="89"/>
      <c r="J408" s="7"/>
    </row>
    <row r="409" spans="1:11" ht="15.75" thickTop="1" x14ac:dyDescent="0.25">
      <c r="A409" s="24"/>
      <c r="B409" s="31" t="s">
        <v>42</v>
      </c>
      <c r="C409" s="31" t="str">
        <f>LOOKUP(B409,Fields[FieldName],Fields[Format])</f>
        <v>variable</v>
      </c>
      <c r="D409" s="35" t="s">
        <v>131</v>
      </c>
      <c r="E409" s="33" t="s">
        <v>197</v>
      </c>
      <c r="G409" s="106"/>
      <c r="I409" s="89"/>
      <c r="J409" s="7"/>
    </row>
    <row r="410" spans="1:11" x14ac:dyDescent="0.25">
      <c r="A410" s="25"/>
      <c r="B410" s="31" t="s">
        <v>55</v>
      </c>
      <c r="C410" s="31" t="str">
        <f>LOOKUP(B410,Fields[FieldName],Fields[Format])</f>
        <v>variable</v>
      </c>
      <c r="D410" s="31" t="s">
        <v>143</v>
      </c>
      <c r="E410" s="35" t="s">
        <v>445</v>
      </c>
      <c r="G410" s="106"/>
      <c r="I410" s="89"/>
      <c r="J410" s="7"/>
    </row>
    <row r="411" spans="1:11" ht="36" x14ac:dyDescent="0.25">
      <c r="A411" s="25"/>
      <c r="B411" s="31" t="s">
        <v>36</v>
      </c>
      <c r="C411" s="31" t="str">
        <f>LOOKUP(B411,Fields[FieldName],Fields[Format])</f>
        <v>variable</v>
      </c>
      <c r="D411" s="35" t="s">
        <v>152</v>
      </c>
      <c r="E411" s="33" t="s">
        <v>265</v>
      </c>
      <c r="G411" s="106"/>
      <c r="I411" s="89"/>
      <c r="J411" s="7"/>
      <c r="K411" s="6"/>
    </row>
    <row r="412" spans="1:11" x14ac:dyDescent="0.25">
      <c r="A412" s="25"/>
      <c r="B412" s="95" t="s">
        <v>37</v>
      </c>
      <c r="C412" s="95" t="str">
        <f>LOOKUP(B412,Fields[FieldName],Fields[Format])</f>
        <v>variable</v>
      </c>
      <c r="D412" s="99" t="s">
        <v>153</v>
      </c>
      <c r="E412" s="96" t="s">
        <v>399</v>
      </c>
      <c r="G412" s="106"/>
    </row>
    <row r="413" spans="1:11" x14ac:dyDescent="0.25">
      <c r="A413" s="25"/>
      <c r="B413" s="8"/>
      <c r="C413" s="9"/>
      <c r="D413" s="11"/>
      <c r="E413" s="8"/>
      <c r="F413" s="48"/>
      <c r="G413" s="107"/>
      <c r="H413" s="8"/>
    </row>
    <row r="414" spans="1:11" ht="18" thickBot="1" x14ac:dyDescent="0.35">
      <c r="A414" s="25"/>
      <c r="B414" s="26" t="s">
        <v>20</v>
      </c>
      <c r="C414" s="73"/>
      <c r="D414" s="125"/>
      <c r="E414" s="26"/>
      <c r="F414" s="60"/>
      <c r="G414" s="108"/>
      <c r="H414" s="26"/>
    </row>
    <row r="415" spans="1:11" ht="15.75" thickTop="1" x14ac:dyDescent="0.25">
      <c r="A415" s="25"/>
      <c r="B415" s="31" t="s">
        <v>30</v>
      </c>
      <c r="C415" s="31" t="str">
        <f>LOOKUP(B415,Fields[FieldName],Fields[Format])</f>
        <v>2-char</v>
      </c>
      <c r="D415" s="31"/>
      <c r="E415" s="32">
        <v>65</v>
      </c>
      <c r="F415" s="81"/>
      <c r="G415" s="116"/>
      <c r="H415" s="5"/>
    </row>
    <row r="416" spans="1:11" x14ac:dyDescent="0.25">
      <c r="A416" s="25"/>
      <c r="B416" s="31" t="s">
        <v>25</v>
      </c>
      <c r="C416" s="31" t="str">
        <f>LOOKUP(B416,Fields[FieldName],Fields[Format])</f>
        <v>18-char</v>
      </c>
      <c r="D416" s="35"/>
      <c r="E416" s="33" t="s">
        <v>197</v>
      </c>
      <c r="F416" s="83"/>
      <c r="G416" s="107"/>
      <c r="H416" s="6"/>
    </row>
    <row r="417" spans="1:8" x14ac:dyDescent="0.25">
      <c r="A417" s="25"/>
      <c r="B417" s="31" t="s">
        <v>26</v>
      </c>
      <c r="C417" s="31" t="str">
        <f>LOOKUP(B417,Fields[FieldName],Fields[Format])</f>
        <v>variable</v>
      </c>
      <c r="D417" s="35" t="s">
        <v>126</v>
      </c>
      <c r="E417" s="33" t="s">
        <v>197</v>
      </c>
      <c r="F417" s="83"/>
      <c r="G417" s="107"/>
      <c r="H417" s="6"/>
    </row>
    <row r="418" spans="1:8" x14ac:dyDescent="0.25">
      <c r="A418" s="25"/>
      <c r="B418" s="31" t="s">
        <v>27</v>
      </c>
      <c r="C418" s="31" t="str">
        <f>LOOKUP(B418,Fields[FieldName],Fields[Format])</f>
        <v>variable</v>
      </c>
      <c r="D418" s="35" t="s">
        <v>127</v>
      </c>
      <c r="E418" s="33" t="s">
        <v>197</v>
      </c>
      <c r="F418" s="83"/>
      <c r="G418" s="107"/>
      <c r="H418" s="6"/>
    </row>
    <row r="419" spans="1:8" x14ac:dyDescent="0.25">
      <c r="B419" s="31" t="s">
        <v>29</v>
      </c>
      <c r="C419" s="31" t="str">
        <f>LOOKUP(B419,Fields[FieldName],Fields[Format])</f>
        <v>variable</v>
      </c>
      <c r="D419" s="35" t="s">
        <v>129</v>
      </c>
      <c r="E419" s="33" t="s">
        <v>197</v>
      </c>
      <c r="F419" s="83"/>
      <c r="G419" s="107"/>
      <c r="H419" s="6"/>
    </row>
    <row r="420" spans="1:8" ht="18" thickBot="1" x14ac:dyDescent="0.35">
      <c r="A420" s="26"/>
      <c r="B420" s="95" t="s">
        <v>28</v>
      </c>
      <c r="C420" s="95" t="str">
        <f>LOOKUP(B420,Fields[FieldName],Fields[Format])</f>
        <v>variable</v>
      </c>
      <c r="D420" s="99" t="s">
        <v>128</v>
      </c>
      <c r="E420" s="96" t="s">
        <v>396</v>
      </c>
      <c r="F420" s="83"/>
      <c r="G420" s="107"/>
      <c r="H420" s="6"/>
    </row>
    <row r="421" spans="1:8" ht="15.75" thickTop="1" x14ac:dyDescent="0.25">
      <c r="A421" s="16"/>
      <c r="B421" s="95" t="s">
        <v>82</v>
      </c>
      <c r="C421" s="95" t="str">
        <f>LOOKUP(B421,Fields[FieldName],Fields[Format])</f>
        <v>1-char</v>
      </c>
      <c r="D421" s="99" t="s">
        <v>132</v>
      </c>
      <c r="E421" s="96" t="s">
        <v>396</v>
      </c>
      <c r="F421" s="83"/>
      <c r="G421" s="107"/>
      <c r="H421" s="6"/>
    </row>
    <row r="422" spans="1:8" x14ac:dyDescent="0.25">
      <c r="B422" s="8"/>
      <c r="C422" s="9"/>
      <c r="D422" s="11"/>
      <c r="E422" s="8"/>
      <c r="F422" s="83"/>
      <c r="G422" s="107"/>
      <c r="H422" s="6"/>
    </row>
    <row r="423" spans="1:8" ht="18" thickBot="1" x14ac:dyDescent="0.35">
      <c r="A423" s="26"/>
      <c r="B423" s="59" t="s">
        <v>21</v>
      </c>
      <c r="C423" s="73"/>
      <c r="D423" s="125"/>
      <c r="E423" s="26"/>
      <c r="G423" s="106"/>
    </row>
    <row r="424" spans="1:8" ht="15.75" thickTop="1" x14ac:dyDescent="0.25">
      <c r="A424" s="29"/>
      <c r="B424" s="31" t="s">
        <v>30</v>
      </c>
      <c r="C424" s="31" t="str">
        <f>LOOKUP(B424,Fields[FieldName],Fields[Format])</f>
        <v>2-char</v>
      </c>
      <c r="D424" s="31"/>
      <c r="E424" s="32">
        <v>66</v>
      </c>
      <c r="G424" s="106"/>
    </row>
    <row r="425" spans="1:8" x14ac:dyDescent="0.25">
      <c r="B425" s="31" t="s">
        <v>46</v>
      </c>
      <c r="C425" s="31" t="str">
        <f>LOOKUP(B425,Fields[FieldName],Fields[Format])</f>
        <v>1-char</v>
      </c>
      <c r="D425" s="35"/>
      <c r="E425" s="33" t="s">
        <v>362</v>
      </c>
      <c r="G425" s="106"/>
    </row>
    <row r="426" spans="1:8" ht="24" x14ac:dyDescent="0.25">
      <c r="B426" s="31" t="s">
        <v>122</v>
      </c>
      <c r="C426" s="31" t="str">
        <f>LOOKUP(B426,Fields[FieldName],Fields[Format])</f>
        <v>4-char</v>
      </c>
      <c r="D426" s="35"/>
      <c r="E426" s="33" t="s">
        <v>266</v>
      </c>
      <c r="G426" s="106"/>
    </row>
    <row r="427" spans="1:8" ht="24" x14ac:dyDescent="0.25">
      <c r="B427" s="31" t="s">
        <v>123</v>
      </c>
      <c r="C427" s="31" t="str">
        <f>LOOKUP(B427,Fields[FieldName],Fields[Format])</f>
        <v>4-char</v>
      </c>
      <c r="D427" s="35"/>
      <c r="E427" s="33" t="s">
        <v>267</v>
      </c>
    </row>
    <row r="428" spans="1:8" x14ac:dyDescent="0.25">
      <c r="B428" s="31" t="s">
        <v>25</v>
      </c>
      <c r="C428" s="31" t="str">
        <f>LOOKUP(B428,Fields[FieldName],Fields[Format])</f>
        <v>18-char</v>
      </c>
      <c r="D428" s="35"/>
      <c r="E428" s="33" t="s">
        <v>197</v>
      </c>
    </row>
    <row r="429" spans="1:8" x14ac:dyDescent="0.25">
      <c r="B429" s="31" t="s">
        <v>26</v>
      </c>
      <c r="C429" s="31" t="str">
        <f>LOOKUP(B429,Fields[FieldName],Fields[Format])</f>
        <v>variable</v>
      </c>
      <c r="D429" s="35" t="s">
        <v>126</v>
      </c>
      <c r="E429" s="33" t="s">
        <v>197</v>
      </c>
    </row>
    <row r="430" spans="1:8" ht="24" x14ac:dyDescent="0.25">
      <c r="B430" s="31" t="s">
        <v>124</v>
      </c>
      <c r="C430" s="31" t="str">
        <f>LOOKUP(B430,Fields[FieldName],Fields[Format])</f>
        <v>variable</v>
      </c>
      <c r="D430" s="35" t="s">
        <v>183</v>
      </c>
      <c r="E430" s="33" t="s">
        <v>334</v>
      </c>
    </row>
    <row r="431" spans="1:8" ht="24" x14ac:dyDescent="0.25">
      <c r="B431" s="31" t="s">
        <v>125</v>
      </c>
      <c r="C431" s="31" t="str">
        <f>LOOKUP(B431,Fields[FieldName],Fields[Format])</f>
        <v>variable</v>
      </c>
      <c r="D431" s="35" t="s">
        <v>184</v>
      </c>
      <c r="E431" s="33" t="s">
        <v>335</v>
      </c>
    </row>
    <row r="432" spans="1:8" x14ac:dyDescent="0.25">
      <c r="B432" s="95" t="s">
        <v>36</v>
      </c>
      <c r="C432" s="95" t="str">
        <f>LOOKUP(B432,Fields[FieldName],Fields[Format])</f>
        <v>variable</v>
      </c>
      <c r="D432" s="99" t="s">
        <v>152</v>
      </c>
      <c r="E432" s="96" t="s">
        <v>399</v>
      </c>
    </row>
    <row r="433" spans="2:8" x14ac:dyDescent="0.25">
      <c r="B433" s="95" t="s">
        <v>37</v>
      </c>
      <c r="C433" s="95" t="str">
        <f>LOOKUP(B433,Fields[FieldName],Fields[Format])</f>
        <v>variable</v>
      </c>
      <c r="D433" s="99" t="s">
        <v>153</v>
      </c>
      <c r="E433" s="96" t="s">
        <v>399</v>
      </c>
    </row>
    <row r="434" spans="2:8" x14ac:dyDescent="0.25">
      <c r="B434" s="8"/>
      <c r="C434" s="9"/>
      <c r="D434" s="11"/>
      <c r="E434" s="8"/>
      <c r="F434" s="48"/>
      <c r="G434" s="8"/>
      <c r="H434" s="8"/>
    </row>
    <row r="435" spans="2:8" ht="18" thickBot="1" x14ac:dyDescent="0.35">
      <c r="B435" s="26" t="s">
        <v>296</v>
      </c>
      <c r="C435" s="73"/>
      <c r="D435" s="125"/>
      <c r="E435" s="26"/>
    </row>
    <row r="436" spans="2:8" ht="15.75" thickTop="1" x14ac:dyDescent="0.25">
      <c r="B436" s="64" t="s">
        <v>30</v>
      </c>
      <c r="C436" s="67" t="str">
        <f>LOOKUP(B436,Fields[FieldName],Fields[Format])</f>
        <v>2-char</v>
      </c>
      <c r="D436" s="64"/>
      <c r="E436" s="65" t="s">
        <v>22</v>
      </c>
    </row>
    <row r="438" spans="2:8" ht="18" thickBot="1" x14ac:dyDescent="0.35">
      <c r="B438" s="59" t="s">
        <v>295</v>
      </c>
      <c r="C438" s="75"/>
      <c r="D438" s="125"/>
      <c r="E438" s="26"/>
    </row>
    <row r="439" spans="2:8" ht="15.75" thickTop="1" x14ac:dyDescent="0.25">
      <c r="B439" s="64" t="s">
        <v>30</v>
      </c>
      <c r="C439" s="67" t="str">
        <f>LOOKUP(B439,Fields[FieldName],Fields[Format])</f>
        <v>2-char</v>
      </c>
      <c r="D439" s="64"/>
      <c r="E439" s="65">
        <v>96</v>
      </c>
    </row>
  </sheetData>
  <hyperlinks>
    <hyperlink ref="E10" location="PatronStatusRequest" display="PatronStatusRequest" xr:uid="{00000000-0004-0000-0200-000000000000}"/>
    <hyperlink ref="E17" location="CheckinRequest" display="CheckinRequest" xr:uid="{00000000-0004-0000-0200-000001000000}"/>
    <hyperlink ref="E18" location="CheckoutRequest" display="CheckoutRequest" xr:uid="{00000000-0004-0000-0200-000002000000}"/>
    <hyperlink ref="E13" location="BlockPatronRequest" display="BlockPatronRequest" xr:uid="{00000000-0004-0000-0200-000003000000}"/>
    <hyperlink ref="E12" location="EndPatronSessionRequest" display="EndPatronSessionRequest" xr:uid="{00000000-0004-0000-0200-000004000000}"/>
    <hyperlink ref="E5" location="SCStatusRequest" display="SCStatusRequest" xr:uid="{00000000-0004-0000-0200-000005000000}"/>
    <hyperlink ref="E4" location="LoginRequest" display="LoginRequest" xr:uid="{00000000-0004-0000-0200-000006000000}"/>
    <hyperlink ref="E7" location="RequestACSResend" display="RequestACSResend" xr:uid="{00000000-0004-0000-0200-000007000000}"/>
    <hyperlink ref="E8" location="RetransmitLastMessageRequest" display="RetransmitLastMessageRequest" xr:uid="{00000000-0004-0000-0200-000008000000}"/>
    <hyperlink ref="E11" location="PatronInformationRequest" display="PatronInformationRequest" xr:uid="{00000000-0004-0000-0200-000009000000}"/>
    <hyperlink ref="E15" location="FeePaidRequest" display="FeePaidRequest" xr:uid="{00000000-0004-0000-0200-00000A000000}"/>
    <hyperlink ref="E19" location="HoldRequest" display="HoldRequest" xr:uid="{00000000-0004-0000-0200-00000B000000}"/>
    <hyperlink ref="E20" location="RenewRequest" display="RenewRequest" xr:uid="{00000000-0004-0000-0200-00000C000000}"/>
    <hyperlink ref="E21" location="RenewAllRequest" display="RenewAllRequest" xr:uid="{00000000-0004-0000-0200-00000D000000}"/>
    <hyperlink ref="E23" location="ItemInformationRequest" display="ItemInformationRequest" xr:uid="{00000000-0004-0000-0200-00000E000000}"/>
    <hyperlink ref="E25" location="ItemStatusUpdateRequest" display="ItemStatusUpdateRequest" xr:uid="{00000000-0004-0000-0200-00000F000000}"/>
    <hyperlink ref="E26" location="ItemStatusUpdateRequest" display="ItemStatusUpdateRequest" xr:uid="{00000000-0004-0000-0200-000010000000}"/>
  </hyperlinks>
  <pageMargins left="0.70866141732283472" right="0.70866141732283472" top="0.74803149606299213" bottom="0.74803149606299213" header="0.31496062992125984" footer="0.31496062992125984"/>
  <pageSetup paperSize="9" orientation="portrait" r:id="rId1"/>
  <headerFooter>
    <oddFooter>Page &amp;P of &amp;N</oddFooter>
  </headerFooter>
  <rowBreaks count="17" manualBreakCount="17">
    <brk id="28" max="3" man="1"/>
    <brk id="52" max="3" man="1"/>
    <brk id="89" max="3" man="1"/>
    <brk id="121" max="3" man="1"/>
    <brk id="132" max="3" man="1"/>
    <brk id="157" max="3" man="1"/>
    <brk id="163" max="3" man="1"/>
    <brk id="175" max="3" man="1"/>
    <brk id="222" max="3" man="1"/>
    <brk id="239" max="3" man="1"/>
    <brk id="263" max="3" man="1"/>
    <brk id="292" max="3" man="1"/>
    <brk id="310" max="3" man="1"/>
    <brk id="331" max="3" man="1"/>
    <brk id="361" max="3" man="1"/>
    <brk id="398" max="3" man="1"/>
    <brk id="41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1"/>
  <sheetViews>
    <sheetView topLeftCell="A8" workbookViewId="0">
      <selection activeCell="D9" sqref="D9"/>
    </sheetView>
  </sheetViews>
  <sheetFormatPr defaultRowHeight="15" x14ac:dyDescent="0.25"/>
  <cols>
    <col min="1" max="1" width="3.7109375" style="4" bestFit="1" customWidth="1"/>
    <col min="2" max="2" width="16.140625" customWidth="1"/>
    <col min="3" max="3" width="11.42578125" customWidth="1"/>
    <col min="4" max="4" width="25.5703125" customWidth="1"/>
    <col min="5" max="5" width="25.85546875" style="12" customWidth="1"/>
    <col min="6" max="6" width="3.85546875" style="51" customWidth="1"/>
  </cols>
  <sheetData>
    <row r="1" spans="1:6" s="18" customFormat="1" ht="24" thickBot="1" x14ac:dyDescent="0.4">
      <c r="A1" s="90"/>
      <c r="C1" s="19" t="s">
        <v>444</v>
      </c>
      <c r="E1" s="93"/>
      <c r="F1" s="77"/>
    </row>
    <row r="2" spans="1:6" ht="34.5" x14ac:dyDescent="0.25">
      <c r="E2" s="91" t="s">
        <v>336</v>
      </c>
    </row>
    <row r="4" spans="1:6" ht="18" thickBot="1" x14ac:dyDescent="0.35">
      <c r="A4" s="20" t="s">
        <v>195</v>
      </c>
      <c r="B4" s="20" t="s">
        <v>186</v>
      </c>
      <c r="C4" s="20"/>
      <c r="D4" s="20" t="s">
        <v>187</v>
      </c>
      <c r="E4" s="94" t="s">
        <v>191</v>
      </c>
    </row>
    <row r="5" spans="1:6" ht="15.75" thickTop="1" x14ac:dyDescent="0.25"/>
    <row r="6" spans="1:6" ht="300" x14ac:dyDescent="0.25">
      <c r="A6" s="76" t="s">
        <v>169</v>
      </c>
      <c r="B6" s="76" t="s">
        <v>239</v>
      </c>
      <c r="C6" s="76" t="s">
        <v>280</v>
      </c>
      <c r="D6" s="35" t="s">
        <v>433</v>
      </c>
      <c r="E6" s="35" t="s">
        <v>368</v>
      </c>
    </row>
    <row r="7" spans="1:6" ht="409.15" customHeight="1" x14ac:dyDescent="0.25">
      <c r="A7" s="76"/>
      <c r="B7" s="76" t="s">
        <v>112</v>
      </c>
      <c r="C7" s="76" t="s">
        <v>280</v>
      </c>
      <c r="D7" s="35" t="s">
        <v>383</v>
      </c>
      <c r="E7" s="35" t="s">
        <v>252</v>
      </c>
    </row>
    <row r="8" spans="1:6" ht="87" customHeight="1" x14ac:dyDescent="0.25">
      <c r="A8" s="76" t="s">
        <v>134</v>
      </c>
      <c r="B8" s="76" t="s">
        <v>57</v>
      </c>
      <c r="C8" s="76" t="s">
        <v>188</v>
      </c>
      <c r="D8" s="35" t="s">
        <v>192</v>
      </c>
      <c r="E8" s="35" t="s">
        <v>450</v>
      </c>
    </row>
    <row r="9" spans="1:6" ht="168" x14ac:dyDescent="0.25">
      <c r="A9" s="76" t="s">
        <v>134</v>
      </c>
      <c r="B9" s="76" t="s">
        <v>57</v>
      </c>
      <c r="C9" s="76" t="s">
        <v>280</v>
      </c>
      <c r="D9" s="35" t="s">
        <v>473</v>
      </c>
      <c r="E9" s="35" t="s">
        <v>472</v>
      </c>
      <c r="F9" s="88"/>
    </row>
    <row r="10" spans="1:6" ht="84" x14ac:dyDescent="0.25">
      <c r="A10" s="76"/>
      <c r="B10" s="76" t="s">
        <v>92</v>
      </c>
      <c r="C10" s="76" t="s">
        <v>280</v>
      </c>
      <c r="D10" s="35" t="s">
        <v>214</v>
      </c>
      <c r="E10" s="35" t="s">
        <v>259</v>
      </c>
    </row>
    <row r="11" spans="1:6" ht="48" x14ac:dyDescent="0.25">
      <c r="A11" s="76"/>
      <c r="B11" s="76" t="s">
        <v>49</v>
      </c>
      <c r="C11" s="76" t="s">
        <v>280</v>
      </c>
      <c r="D11" s="35" t="s">
        <v>207</v>
      </c>
      <c r="E11" s="35" t="s">
        <v>373</v>
      </c>
      <c r="F11" s="119"/>
    </row>
    <row r="12" spans="1:6" ht="72" x14ac:dyDescent="0.25">
      <c r="A12" s="76" t="s">
        <v>154</v>
      </c>
      <c r="B12" s="76" t="s">
        <v>51</v>
      </c>
      <c r="C12" s="76" t="s">
        <v>280</v>
      </c>
      <c r="D12" s="35" t="s">
        <v>452</v>
      </c>
      <c r="E12" s="35" t="s">
        <v>451</v>
      </c>
    </row>
    <row r="13" spans="1:6" x14ac:dyDescent="0.25">
      <c r="A13" s="76" t="s">
        <v>174</v>
      </c>
      <c r="B13" s="76" t="s">
        <v>108</v>
      </c>
      <c r="C13" s="76" t="s">
        <v>280</v>
      </c>
      <c r="D13" s="76" t="s">
        <v>246</v>
      </c>
      <c r="E13" s="35" t="s">
        <v>247</v>
      </c>
    </row>
    <row r="14" spans="1:6" ht="72" x14ac:dyDescent="0.25">
      <c r="A14" s="76" t="s">
        <v>144</v>
      </c>
      <c r="B14" s="76" t="s">
        <v>78</v>
      </c>
      <c r="C14" s="76" t="s">
        <v>188</v>
      </c>
      <c r="D14" s="35" t="s">
        <v>423</v>
      </c>
      <c r="E14" s="35" t="s">
        <v>258</v>
      </c>
    </row>
    <row r="15" spans="1:6" ht="72" x14ac:dyDescent="0.25">
      <c r="A15" s="76" t="s">
        <v>144</v>
      </c>
      <c r="B15" s="76" t="s">
        <v>78</v>
      </c>
      <c r="C15" s="76" t="s">
        <v>280</v>
      </c>
      <c r="D15" s="35" t="s">
        <v>261</v>
      </c>
      <c r="E15" s="35" t="s">
        <v>260</v>
      </c>
    </row>
    <row r="16" spans="1:6" ht="312" x14ac:dyDescent="0.25">
      <c r="A16" s="76" t="s">
        <v>170</v>
      </c>
      <c r="B16" s="76" t="s">
        <v>240</v>
      </c>
      <c r="C16" s="76" t="s">
        <v>280</v>
      </c>
      <c r="D16" s="35" t="s">
        <v>434</v>
      </c>
      <c r="E16" s="35" t="s">
        <v>372</v>
      </c>
    </row>
    <row r="17" spans="1:6" ht="348" x14ac:dyDescent="0.25">
      <c r="A17" s="76" t="s">
        <v>167</v>
      </c>
      <c r="B17" s="76" t="s">
        <v>232</v>
      </c>
      <c r="C17" s="76" t="s">
        <v>280</v>
      </c>
      <c r="D17" s="35" t="s">
        <v>435</v>
      </c>
      <c r="E17" s="35" t="s">
        <v>364</v>
      </c>
    </row>
    <row r="18" spans="1:6" ht="96" x14ac:dyDescent="0.25">
      <c r="A18" s="76" t="s">
        <v>245</v>
      </c>
      <c r="B18" s="76" t="s">
        <v>107</v>
      </c>
      <c r="C18" s="76" t="s">
        <v>280</v>
      </c>
      <c r="D18" s="35" t="s">
        <v>436</v>
      </c>
      <c r="E18" s="35" t="s">
        <v>268</v>
      </c>
      <c r="F18" s="88"/>
    </row>
    <row r="19" spans="1:6" ht="48" x14ac:dyDescent="0.25">
      <c r="A19" s="76" t="s">
        <v>175</v>
      </c>
      <c r="B19" s="76" t="s">
        <v>109</v>
      </c>
      <c r="C19" s="76" t="s">
        <v>280</v>
      </c>
      <c r="D19" s="35" t="s">
        <v>424</v>
      </c>
      <c r="E19" s="35" t="s">
        <v>248</v>
      </c>
    </row>
    <row r="20" spans="1:6" ht="84" x14ac:dyDescent="0.25">
      <c r="A20" s="76" t="s">
        <v>126</v>
      </c>
      <c r="B20" s="76" t="s">
        <v>26</v>
      </c>
      <c r="C20" s="76" t="s">
        <v>188</v>
      </c>
      <c r="D20" s="35" t="s">
        <v>192</v>
      </c>
      <c r="E20" s="35" t="s">
        <v>449</v>
      </c>
    </row>
    <row r="21" spans="1:6" ht="108" x14ac:dyDescent="0.25">
      <c r="A21" s="76" t="s">
        <v>126</v>
      </c>
      <c r="B21" s="76" t="s">
        <v>26</v>
      </c>
      <c r="C21" s="76" t="s">
        <v>280</v>
      </c>
      <c r="D21" s="35" t="s">
        <v>367</v>
      </c>
      <c r="E21" s="35" t="s">
        <v>448</v>
      </c>
    </row>
    <row r="22" spans="1:6" ht="60" x14ac:dyDescent="0.25">
      <c r="A22" s="76" t="s">
        <v>130</v>
      </c>
      <c r="B22" s="76" t="s">
        <v>41</v>
      </c>
      <c r="C22" s="76" t="s">
        <v>188</v>
      </c>
      <c r="D22" s="35" t="s">
        <v>337</v>
      </c>
      <c r="E22" s="35" t="s">
        <v>201</v>
      </c>
    </row>
    <row r="23" spans="1:6" ht="60" x14ac:dyDescent="0.25">
      <c r="A23" s="76" t="s">
        <v>130</v>
      </c>
      <c r="B23" s="76" t="s">
        <v>41</v>
      </c>
      <c r="C23" s="76" t="s">
        <v>280</v>
      </c>
      <c r="D23" s="35" t="s">
        <v>338</v>
      </c>
      <c r="E23" s="35" t="s">
        <v>201</v>
      </c>
    </row>
    <row r="24" spans="1:6" ht="60" x14ac:dyDescent="0.25">
      <c r="A24" s="76" t="s">
        <v>176</v>
      </c>
      <c r="B24" s="76" t="s">
        <v>114</v>
      </c>
      <c r="C24" s="76" t="s">
        <v>280</v>
      </c>
      <c r="D24" s="35" t="s">
        <v>381</v>
      </c>
      <c r="E24" s="35" t="s">
        <v>380</v>
      </c>
    </row>
    <row r="25" spans="1:6" ht="216" x14ac:dyDescent="0.25">
      <c r="A25" s="76" t="s">
        <v>131</v>
      </c>
      <c r="B25" s="76" t="s">
        <v>42</v>
      </c>
      <c r="C25" s="76" t="s">
        <v>280</v>
      </c>
      <c r="D25" s="35" t="s">
        <v>437</v>
      </c>
      <c r="E25" s="35" t="s">
        <v>339</v>
      </c>
    </row>
    <row r="26" spans="1:6" ht="84" x14ac:dyDescent="0.25">
      <c r="A26" s="76"/>
      <c r="B26" s="76" t="s">
        <v>40</v>
      </c>
      <c r="C26" s="76" t="s">
        <v>188</v>
      </c>
      <c r="D26" s="35" t="s">
        <v>203</v>
      </c>
      <c r="E26" s="35" t="s">
        <v>340</v>
      </c>
    </row>
    <row r="27" spans="1:6" ht="276" x14ac:dyDescent="0.25">
      <c r="A27" s="76" t="s">
        <v>168</v>
      </c>
      <c r="B27" s="76" t="s">
        <v>233</v>
      </c>
      <c r="C27" s="76" t="s">
        <v>280</v>
      </c>
      <c r="D27" s="35" t="s">
        <v>439</v>
      </c>
      <c r="E27" s="35" t="s">
        <v>341</v>
      </c>
    </row>
    <row r="28" spans="1:6" ht="288" x14ac:dyDescent="0.25">
      <c r="A28" s="76" t="s">
        <v>127</v>
      </c>
      <c r="B28" s="76" t="s">
        <v>27</v>
      </c>
      <c r="C28" s="76" t="s">
        <v>188</v>
      </c>
      <c r="D28" s="35" t="s">
        <v>446</v>
      </c>
      <c r="E28" s="35" t="s">
        <v>430</v>
      </c>
    </row>
    <row r="29" spans="1:6" ht="240" x14ac:dyDescent="0.25">
      <c r="A29" s="76" t="s">
        <v>127</v>
      </c>
      <c r="B29" s="76" t="s">
        <v>27</v>
      </c>
      <c r="C29" s="76" t="s">
        <v>280</v>
      </c>
      <c r="D29" s="35" t="s">
        <v>447</v>
      </c>
      <c r="E29" s="35" t="s">
        <v>255</v>
      </c>
    </row>
    <row r="30" spans="1:6" ht="36" x14ac:dyDescent="0.25">
      <c r="A30" s="76" t="s">
        <v>129</v>
      </c>
      <c r="B30" s="76" t="s">
        <v>29</v>
      </c>
      <c r="C30" s="76" t="s">
        <v>188</v>
      </c>
      <c r="D30" s="35" t="s">
        <v>194</v>
      </c>
      <c r="E30" s="35"/>
    </row>
    <row r="31" spans="1:6" ht="276" x14ac:dyDescent="0.25">
      <c r="A31" s="76"/>
      <c r="B31" s="76" t="s">
        <v>119</v>
      </c>
      <c r="C31" s="76" t="s">
        <v>280</v>
      </c>
      <c r="D31" s="35" t="s">
        <v>432</v>
      </c>
      <c r="E31" s="35" t="s">
        <v>363</v>
      </c>
    </row>
    <row r="32" spans="1:6" ht="156" x14ac:dyDescent="0.25">
      <c r="A32" s="76" t="s">
        <v>158</v>
      </c>
      <c r="B32" s="76" t="s">
        <v>117</v>
      </c>
      <c r="C32" s="76" t="s">
        <v>280</v>
      </c>
      <c r="D32" s="35" t="s">
        <v>471</v>
      </c>
      <c r="E32" s="35" t="s">
        <v>472</v>
      </c>
      <c r="F32" s="87"/>
    </row>
    <row r="33" spans="1:5" ht="48" x14ac:dyDescent="0.25">
      <c r="A33" s="76" t="s">
        <v>145</v>
      </c>
      <c r="B33" s="76" t="s">
        <v>79</v>
      </c>
      <c r="C33" s="76" t="s">
        <v>188</v>
      </c>
      <c r="D33" s="35" t="s">
        <v>342</v>
      </c>
      <c r="E33" s="35" t="s">
        <v>262</v>
      </c>
    </row>
    <row r="34" spans="1:5" ht="60" x14ac:dyDescent="0.25">
      <c r="A34" s="76" t="s">
        <v>145</v>
      </c>
      <c r="B34" s="76" t="s">
        <v>79</v>
      </c>
      <c r="C34" s="76" t="s">
        <v>280</v>
      </c>
      <c r="D34" s="35" t="s">
        <v>366</v>
      </c>
      <c r="E34" s="35" t="s">
        <v>365</v>
      </c>
    </row>
    <row r="35" spans="1:5" ht="36" x14ac:dyDescent="0.25">
      <c r="A35" s="76" t="s">
        <v>153</v>
      </c>
      <c r="B35" s="76" t="s">
        <v>37</v>
      </c>
      <c r="C35" s="76" t="s">
        <v>280</v>
      </c>
      <c r="D35" s="35" t="s">
        <v>425</v>
      </c>
      <c r="E35" s="35"/>
    </row>
    <row r="36" spans="1:5" ht="264" x14ac:dyDescent="0.25">
      <c r="A36" s="76" t="s">
        <v>171</v>
      </c>
      <c r="B36" s="76" t="s">
        <v>241</v>
      </c>
      <c r="C36" s="76" t="s">
        <v>280</v>
      </c>
      <c r="D36" s="35" t="s">
        <v>440</v>
      </c>
      <c r="E36" s="35" t="s">
        <v>343</v>
      </c>
    </row>
    <row r="37" spans="1:5" ht="252" x14ac:dyDescent="0.25">
      <c r="A37" s="76" t="s">
        <v>183</v>
      </c>
      <c r="B37" s="76" t="s">
        <v>124</v>
      </c>
      <c r="C37" s="76" t="s">
        <v>280</v>
      </c>
      <c r="D37" s="35" t="s">
        <v>438</v>
      </c>
      <c r="E37" s="35" t="s">
        <v>344</v>
      </c>
    </row>
    <row r="38" spans="1:5" ht="48" x14ac:dyDescent="0.25">
      <c r="A38" s="76"/>
      <c r="B38" s="76" t="s">
        <v>58</v>
      </c>
      <c r="C38" s="76" t="s">
        <v>280</v>
      </c>
      <c r="D38" s="35" t="s">
        <v>206</v>
      </c>
      <c r="E38" s="35" t="s">
        <v>360</v>
      </c>
    </row>
    <row r="39" spans="1:5" ht="60" x14ac:dyDescent="0.25">
      <c r="A39" s="76"/>
      <c r="B39" s="76" t="s">
        <v>56</v>
      </c>
      <c r="C39" s="76" t="s">
        <v>188</v>
      </c>
      <c r="D39" s="35" t="s">
        <v>205</v>
      </c>
      <c r="E39" s="35" t="s">
        <v>340</v>
      </c>
    </row>
    <row r="40" spans="1:5" ht="120" x14ac:dyDescent="0.25">
      <c r="A40" s="76" t="s">
        <v>152</v>
      </c>
      <c r="B40" s="76" t="s">
        <v>36</v>
      </c>
      <c r="C40" s="76" t="s">
        <v>280</v>
      </c>
      <c r="D40" s="35" t="s">
        <v>345</v>
      </c>
      <c r="E40" s="35" t="s">
        <v>346</v>
      </c>
    </row>
    <row r="41" spans="1:5" ht="60" x14ac:dyDescent="0.25">
      <c r="A41" s="76"/>
      <c r="B41" s="76" t="s">
        <v>211</v>
      </c>
      <c r="C41" s="76" t="s">
        <v>188</v>
      </c>
      <c r="D41" s="35" t="s">
        <v>426</v>
      </c>
      <c r="E41" s="35" t="s">
        <v>212</v>
      </c>
    </row>
    <row r="42" spans="1:5" ht="72" x14ac:dyDescent="0.25">
      <c r="A42" s="76" t="s">
        <v>147</v>
      </c>
      <c r="B42" s="76" t="s">
        <v>81</v>
      </c>
      <c r="C42" s="76" t="s">
        <v>280</v>
      </c>
      <c r="D42" s="35" t="s">
        <v>347</v>
      </c>
      <c r="E42" s="35" t="s">
        <v>200</v>
      </c>
    </row>
    <row r="43" spans="1:5" ht="60" x14ac:dyDescent="0.25">
      <c r="A43" s="76"/>
      <c r="B43" s="76" t="s">
        <v>25</v>
      </c>
      <c r="C43" s="76" t="s">
        <v>188</v>
      </c>
      <c r="D43" s="35" t="s">
        <v>190</v>
      </c>
      <c r="E43" s="35" t="s">
        <v>222</v>
      </c>
    </row>
    <row r="44" spans="1:5" ht="60" x14ac:dyDescent="0.25">
      <c r="A44" s="76"/>
      <c r="B44" s="76" t="s">
        <v>25</v>
      </c>
      <c r="C44" s="76" t="s">
        <v>280</v>
      </c>
      <c r="D44" s="35" t="s">
        <v>189</v>
      </c>
      <c r="E44" s="35" t="s">
        <v>193</v>
      </c>
    </row>
    <row r="45" spans="1:5" ht="48" x14ac:dyDescent="0.25">
      <c r="A45" s="76" t="s">
        <v>143</v>
      </c>
      <c r="B45" s="76" t="s">
        <v>55</v>
      </c>
      <c r="C45" s="76" t="s">
        <v>188</v>
      </c>
      <c r="D45" s="35" t="s">
        <v>427</v>
      </c>
      <c r="E45" s="35" t="s">
        <v>249</v>
      </c>
    </row>
    <row r="46" spans="1:5" ht="36" x14ac:dyDescent="0.25">
      <c r="A46" s="76" t="s">
        <v>143</v>
      </c>
      <c r="B46" s="76" t="s">
        <v>55</v>
      </c>
      <c r="C46" s="76" t="s">
        <v>280</v>
      </c>
      <c r="D46" s="35" t="s">
        <v>428</v>
      </c>
      <c r="E46" s="35" t="s">
        <v>202</v>
      </c>
    </row>
    <row r="47" spans="1:5" ht="288" x14ac:dyDescent="0.25">
      <c r="A47" s="76" t="s">
        <v>172</v>
      </c>
      <c r="B47" s="35" t="s">
        <v>105</v>
      </c>
      <c r="C47" s="76" t="s">
        <v>280</v>
      </c>
      <c r="D47" s="35" t="s">
        <v>441</v>
      </c>
      <c r="E47" s="35" t="s">
        <v>348</v>
      </c>
    </row>
    <row r="48" spans="1:5" ht="48" x14ac:dyDescent="0.25">
      <c r="A48" s="76" t="s">
        <v>142</v>
      </c>
      <c r="B48" s="76" t="s">
        <v>374</v>
      </c>
      <c r="C48" s="76" t="s">
        <v>188</v>
      </c>
      <c r="D48" s="35" t="s">
        <v>429</v>
      </c>
      <c r="E48" s="35" t="s">
        <v>375</v>
      </c>
    </row>
    <row r="49" spans="1:5" ht="288" x14ac:dyDescent="0.25">
      <c r="A49" s="76" t="s">
        <v>184</v>
      </c>
      <c r="B49" s="76" t="s">
        <v>125</v>
      </c>
      <c r="C49" s="76" t="s">
        <v>280</v>
      </c>
      <c r="D49" s="35" t="s">
        <v>442</v>
      </c>
      <c r="E49" s="35" t="s">
        <v>443</v>
      </c>
    </row>
    <row r="50" spans="1:5" ht="96" x14ac:dyDescent="0.25">
      <c r="A50" s="76" t="s">
        <v>377</v>
      </c>
      <c r="B50" s="76" t="s">
        <v>376</v>
      </c>
      <c r="C50" s="76" t="s">
        <v>280</v>
      </c>
      <c r="D50" s="35" t="s">
        <v>379</v>
      </c>
    </row>
    <row r="51" spans="1:5" x14ac:dyDescent="0.25">
      <c r="B51" s="10"/>
      <c r="C51" s="10"/>
      <c r="D51" s="10"/>
    </row>
  </sheetData>
  <pageMargins left="0.70866141732283472" right="0.70866141732283472" top="0.74803149606299213" bottom="0.74803149606299213" header="0.31496062992125984" footer="0.31496062992125984"/>
  <pageSetup paperSize="9"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9"/>
  <sheetViews>
    <sheetView workbookViewId="0">
      <selection activeCell="G20" sqref="G20"/>
    </sheetView>
  </sheetViews>
  <sheetFormatPr defaultRowHeight="15" x14ac:dyDescent="0.25"/>
  <cols>
    <col min="1" max="1" width="19.28515625" customWidth="1"/>
    <col min="4" max="4" width="30" customWidth="1"/>
  </cols>
  <sheetData>
    <row r="1" spans="1:4" s="18" customFormat="1" ht="24" thickBot="1" x14ac:dyDescent="0.4">
      <c r="A1" s="90"/>
      <c r="B1" s="19" t="s">
        <v>444</v>
      </c>
    </row>
    <row r="2" spans="1:4" x14ac:dyDescent="0.25">
      <c r="A2" t="s">
        <v>349</v>
      </c>
    </row>
    <row r="3" spans="1:4" x14ac:dyDescent="0.25">
      <c r="A3" t="s">
        <v>299</v>
      </c>
      <c r="B3" t="s">
        <v>301</v>
      </c>
      <c r="C3" t="s">
        <v>300</v>
      </c>
      <c r="D3" t="s">
        <v>303</v>
      </c>
    </row>
    <row r="4" spans="1:4" x14ac:dyDescent="0.25">
      <c r="A4" t="s">
        <v>87</v>
      </c>
      <c r="C4" t="s">
        <v>302</v>
      </c>
      <c r="D4" t="s">
        <v>304</v>
      </c>
    </row>
    <row r="5" spans="1:4" x14ac:dyDescent="0.25">
      <c r="A5" t="s">
        <v>59</v>
      </c>
      <c r="C5" t="s">
        <v>302</v>
      </c>
      <c r="D5" t="s">
        <v>304</v>
      </c>
    </row>
    <row r="6" spans="1:4" x14ac:dyDescent="0.25">
      <c r="A6" t="s">
        <v>120</v>
      </c>
      <c r="C6" t="s">
        <v>302</v>
      </c>
      <c r="D6" t="s">
        <v>304</v>
      </c>
    </row>
    <row r="7" spans="1:4" x14ac:dyDescent="0.25">
      <c r="A7" t="s">
        <v>376</v>
      </c>
      <c r="B7" t="s">
        <v>377</v>
      </c>
      <c r="C7" t="s">
        <v>378</v>
      </c>
      <c r="D7" t="s">
        <v>382</v>
      </c>
    </row>
    <row r="8" spans="1:4" x14ac:dyDescent="0.25">
      <c r="A8" t="s">
        <v>62</v>
      </c>
      <c r="B8" t="s">
        <v>135</v>
      </c>
      <c r="C8" t="s">
        <v>305</v>
      </c>
    </row>
    <row r="9" spans="1:4" x14ac:dyDescent="0.25">
      <c r="A9" t="s">
        <v>44</v>
      </c>
      <c r="B9" t="s">
        <v>133</v>
      </c>
      <c r="C9" t="s">
        <v>302</v>
      </c>
      <c r="D9" t="s">
        <v>304</v>
      </c>
    </row>
    <row r="10" spans="1:4" x14ac:dyDescent="0.25">
      <c r="A10" t="s">
        <v>61</v>
      </c>
      <c r="C10" t="s">
        <v>302</v>
      </c>
      <c r="D10" t="s">
        <v>304</v>
      </c>
    </row>
    <row r="11" spans="1:4" x14ac:dyDescent="0.25">
      <c r="A11" t="s">
        <v>104</v>
      </c>
      <c r="B11" t="s">
        <v>169</v>
      </c>
      <c r="C11" t="s">
        <v>305</v>
      </c>
    </row>
    <row r="12" spans="1:4" x14ac:dyDescent="0.25">
      <c r="A12" t="s">
        <v>98</v>
      </c>
      <c r="C12" t="s">
        <v>306</v>
      </c>
      <c r="D12" t="s">
        <v>307</v>
      </c>
    </row>
    <row r="13" spans="1:4" x14ac:dyDescent="0.25">
      <c r="A13" t="s">
        <v>102</v>
      </c>
      <c r="B13" t="s">
        <v>165</v>
      </c>
      <c r="C13" t="s">
        <v>306</v>
      </c>
      <c r="D13" t="s">
        <v>307</v>
      </c>
    </row>
    <row r="14" spans="1:4" x14ac:dyDescent="0.25">
      <c r="A14" t="s">
        <v>85</v>
      </c>
      <c r="C14" t="s">
        <v>302</v>
      </c>
      <c r="D14" t="s">
        <v>304</v>
      </c>
    </row>
    <row r="15" spans="1:4" x14ac:dyDescent="0.25">
      <c r="A15" t="s">
        <v>86</v>
      </c>
      <c r="C15" t="s">
        <v>302</v>
      </c>
      <c r="D15" t="s">
        <v>304</v>
      </c>
    </row>
    <row r="16" spans="1:4" x14ac:dyDescent="0.25">
      <c r="A16" t="s">
        <v>112</v>
      </c>
      <c r="C16" t="s">
        <v>308</v>
      </c>
      <c r="D16" t="s">
        <v>309</v>
      </c>
    </row>
    <row r="17" spans="1:4" x14ac:dyDescent="0.25">
      <c r="A17" t="s">
        <v>34</v>
      </c>
      <c r="B17" t="s">
        <v>151</v>
      </c>
      <c r="C17" t="s">
        <v>310</v>
      </c>
      <c r="D17" t="s">
        <v>309</v>
      </c>
    </row>
    <row r="18" spans="1:4" x14ac:dyDescent="0.25">
      <c r="A18" t="s">
        <v>57</v>
      </c>
      <c r="B18" t="s">
        <v>134</v>
      </c>
      <c r="C18" t="s">
        <v>305</v>
      </c>
    </row>
    <row r="19" spans="1:4" x14ac:dyDescent="0.25">
      <c r="A19" t="s">
        <v>92</v>
      </c>
      <c r="C19" t="s">
        <v>311</v>
      </c>
      <c r="D19" t="s">
        <v>312</v>
      </c>
    </row>
    <row r="20" spans="1:4" x14ac:dyDescent="0.25">
      <c r="A20" t="s">
        <v>49</v>
      </c>
      <c r="C20" t="s">
        <v>302</v>
      </c>
      <c r="D20" t="s">
        <v>313</v>
      </c>
    </row>
    <row r="21" spans="1:4" x14ac:dyDescent="0.25">
      <c r="A21" t="s">
        <v>51</v>
      </c>
      <c r="B21" t="s">
        <v>154</v>
      </c>
      <c r="C21" t="s">
        <v>305</v>
      </c>
    </row>
    <row r="22" spans="1:4" x14ac:dyDescent="0.25">
      <c r="A22" t="s">
        <v>108</v>
      </c>
      <c r="B22" t="s">
        <v>174</v>
      </c>
      <c r="C22" t="s">
        <v>305</v>
      </c>
    </row>
    <row r="23" spans="1:4" x14ac:dyDescent="0.25">
      <c r="A23" t="s">
        <v>73</v>
      </c>
      <c r="B23" t="s">
        <v>140</v>
      </c>
      <c r="C23" t="s">
        <v>305</v>
      </c>
    </row>
    <row r="24" spans="1:4" x14ac:dyDescent="0.25">
      <c r="A24" t="s">
        <v>110</v>
      </c>
      <c r="C24" t="s">
        <v>302</v>
      </c>
      <c r="D24" t="s">
        <v>304</v>
      </c>
    </row>
    <row r="25" spans="1:4" x14ac:dyDescent="0.25">
      <c r="A25" t="s">
        <v>78</v>
      </c>
      <c r="B25" t="s">
        <v>144</v>
      </c>
      <c r="C25" t="s">
        <v>311</v>
      </c>
      <c r="D25" t="s">
        <v>312</v>
      </c>
    </row>
    <row r="26" spans="1:4" x14ac:dyDescent="0.25">
      <c r="A26" t="s">
        <v>82</v>
      </c>
      <c r="B26" t="s">
        <v>132</v>
      </c>
      <c r="C26" t="s">
        <v>302</v>
      </c>
      <c r="D26" t="s">
        <v>304</v>
      </c>
    </row>
    <row r="27" spans="1:4" x14ac:dyDescent="0.25">
      <c r="A27" t="s">
        <v>35</v>
      </c>
      <c r="B27" t="s">
        <v>141</v>
      </c>
      <c r="C27" t="s">
        <v>305</v>
      </c>
    </row>
    <row r="28" spans="1:4" x14ac:dyDescent="0.25">
      <c r="A28" t="s">
        <v>75</v>
      </c>
      <c r="B28" t="s">
        <v>142</v>
      </c>
      <c r="C28" t="s">
        <v>305</v>
      </c>
    </row>
    <row r="29" spans="1:4" x14ac:dyDescent="0.25">
      <c r="A29" t="s">
        <v>103</v>
      </c>
      <c r="B29" t="s">
        <v>166</v>
      </c>
      <c r="C29" t="s">
        <v>305</v>
      </c>
    </row>
    <row r="30" spans="1:4" x14ac:dyDescent="0.25">
      <c r="A30" t="s">
        <v>52</v>
      </c>
      <c r="B30" t="s">
        <v>155</v>
      </c>
      <c r="C30" t="s">
        <v>308</v>
      </c>
      <c r="D30" t="s">
        <v>309</v>
      </c>
    </row>
    <row r="31" spans="1:4" x14ac:dyDescent="0.25">
      <c r="A31" t="s">
        <v>240</v>
      </c>
      <c r="B31" t="s">
        <v>170</v>
      </c>
      <c r="C31" t="s">
        <v>305</v>
      </c>
    </row>
    <row r="32" spans="1:4" x14ac:dyDescent="0.25">
      <c r="A32" t="s">
        <v>99</v>
      </c>
      <c r="C32" t="s">
        <v>306</v>
      </c>
      <c r="D32" t="s">
        <v>307</v>
      </c>
    </row>
    <row r="33" spans="1:4" x14ac:dyDescent="0.25">
      <c r="A33" t="s">
        <v>232</v>
      </c>
      <c r="B33" t="s">
        <v>167</v>
      </c>
      <c r="C33" t="s">
        <v>305</v>
      </c>
    </row>
    <row r="34" spans="1:4" x14ac:dyDescent="0.25">
      <c r="A34" t="s">
        <v>96</v>
      </c>
      <c r="C34" t="s">
        <v>306</v>
      </c>
      <c r="D34" t="s">
        <v>307</v>
      </c>
    </row>
    <row r="35" spans="1:4" x14ac:dyDescent="0.25">
      <c r="A35" t="s">
        <v>101</v>
      </c>
      <c r="B35" t="s">
        <v>163</v>
      </c>
      <c r="C35" t="s">
        <v>306</v>
      </c>
      <c r="D35" t="s">
        <v>307</v>
      </c>
    </row>
    <row r="36" spans="1:4" x14ac:dyDescent="0.25">
      <c r="A36" t="s">
        <v>77</v>
      </c>
      <c r="C36" t="s">
        <v>302</v>
      </c>
      <c r="D36" s="63" t="s">
        <v>314</v>
      </c>
    </row>
    <row r="37" spans="1:4" x14ac:dyDescent="0.25">
      <c r="A37" t="s">
        <v>181</v>
      </c>
      <c r="B37" t="s">
        <v>178</v>
      </c>
      <c r="C37" t="s">
        <v>311</v>
      </c>
      <c r="D37" t="s">
        <v>312</v>
      </c>
    </row>
    <row r="38" spans="1:4" x14ac:dyDescent="0.25">
      <c r="A38" t="s">
        <v>114</v>
      </c>
      <c r="B38" t="s">
        <v>176</v>
      </c>
      <c r="C38" t="s">
        <v>305</v>
      </c>
    </row>
    <row r="39" spans="1:4" x14ac:dyDescent="0.25">
      <c r="A39" t="s">
        <v>80</v>
      </c>
      <c r="B39" t="s">
        <v>146</v>
      </c>
      <c r="C39" t="s">
        <v>302</v>
      </c>
      <c r="D39" t="s">
        <v>309</v>
      </c>
    </row>
    <row r="40" spans="1:4" x14ac:dyDescent="0.25">
      <c r="A40" t="s">
        <v>107</v>
      </c>
      <c r="B40" t="s">
        <v>245</v>
      </c>
      <c r="C40" t="s">
        <v>305</v>
      </c>
    </row>
    <row r="41" spans="1:4" x14ac:dyDescent="0.25">
      <c r="A41" t="s">
        <v>109</v>
      </c>
      <c r="B41" t="s">
        <v>175</v>
      </c>
      <c r="C41" t="s">
        <v>305</v>
      </c>
    </row>
    <row r="42" spans="1:4" x14ac:dyDescent="0.25">
      <c r="A42" t="s">
        <v>26</v>
      </c>
      <c r="B42" t="s">
        <v>126</v>
      </c>
      <c r="C42" t="s">
        <v>305</v>
      </c>
    </row>
    <row r="43" spans="1:4" x14ac:dyDescent="0.25">
      <c r="A43" t="s">
        <v>41</v>
      </c>
      <c r="B43" t="s">
        <v>130</v>
      </c>
      <c r="C43" t="s">
        <v>305</v>
      </c>
    </row>
    <row r="44" spans="1:4" x14ac:dyDescent="0.25">
      <c r="A44" t="s">
        <v>42</v>
      </c>
      <c r="B44" t="s">
        <v>131</v>
      </c>
      <c r="C44" t="s">
        <v>305</v>
      </c>
    </row>
    <row r="45" spans="1:4" x14ac:dyDescent="0.25">
      <c r="A45" t="s">
        <v>118</v>
      </c>
      <c r="C45" t="s">
        <v>302</v>
      </c>
      <c r="D45" t="s">
        <v>309</v>
      </c>
    </row>
    <row r="46" spans="1:4" x14ac:dyDescent="0.25">
      <c r="A46" t="s">
        <v>24</v>
      </c>
      <c r="C46" t="s">
        <v>310</v>
      </c>
      <c r="D46" t="s">
        <v>309</v>
      </c>
    </row>
    <row r="47" spans="1:4" x14ac:dyDescent="0.25">
      <c r="A47" t="s">
        <v>93</v>
      </c>
      <c r="B47" t="s">
        <v>160</v>
      </c>
      <c r="C47" t="s">
        <v>305</v>
      </c>
    </row>
    <row r="48" spans="1:4" x14ac:dyDescent="0.25">
      <c r="A48" t="s">
        <v>69</v>
      </c>
      <c r="B48" t="s">
        <v>138</v>
      </c>
      <c r="C48" t="s">
        <v>305</v>
      </c>
    </row>
    <row r="49" spans="1:4" x14ac:dyDescent="0.25">
      <c r="A49" t="s">
        <v>68</v>
      </c>
      <c r="B49" t="s">
        <v>137</v>
      </c>
      <c r="C49" t="s">
        <v>305</v>
      </c>
    </row>
    <row r="50" spans="1:4" x14ac:dyDescent="0.25">
      <c r="A50" t="s">
        <v>216</v>
      </c>
      <c r="B50" t="s">
        <v>136</v>
      </c>
      <c r="C50" t="s">
        <v>305</v>
      </c>
    </row>
    <row r="51" spans="1:4" x14ac:dyDescent="0.25">
      <c r="A51" t="s">
        <v>48</v>
      </c>
      <c r="C51" t="s">
        <v>302</v>
      </c>
      <c r="D51" t="s">
        <v>313</v>
      </c>
    </row>
    <row r="52" spans="1:4" x14ac:dyDescent="0.25">
      <c r="A52" t="s">
        <v>63</v>
      </c>
      <c r="C52" t="s">
        <v>310</v>
      </c>
      <c r="D52" t="s">
        <v>315</v>
      </c>
    </row>
    <row r="53" spans="1:4" x14ac:dyDescent="0.25">
      <c r="A53" t="s">
        <v>54</v>
      </c>
      <c r="B53" t="s">
        <v>157</v>
      </c>
      <c r="C53" t="s">
        <v>310</v>
      </c>
      <c r="D53" t="s">
        <v>309</v>
      </c>
    </row>
    <row r="54" spans="1:4" x14ac:dyDescent="0.25">
      <c r="A54" t="s">
        <v>30</v>
      </c>
      <c r="C54" t="s">
        <v>308</v>
      </c>
      <c r="D54" t="s">
        <v>309</v>
      </c>
    </row>
    <row r="55" spans="1:4" x14ac:dyDescent="0.25">
      <c r="A55" t="s">
        <v>40</v>
      </c>
      <c r="C55" t="s">
        <v>311</v>
      </c>
      <c r="D55" t="s">
        <v>312</v>
      </c>
    </row>
    <row r="56" spans="1:4" x14ac:dyDescent="0.25">
      <c r="A56" t="s">
        <v>39</v>
      </c>
      <c r="C56" t="s">
        <v>302</v>
      </c>
      <c r="D56" t="s">
        <v>304</v>
      </c>
    </row>
    <row r="57" spans="1:4" x14ac:dyDescent="0.25">
      <c r="A57" t="s">
        <v>89</v>
      </c>
      <c r="C57" t="s">
        <v>302</v>
      </c>
      <c r="D57" t="s">
        <v>304</v>
      </c>
    </row>
    <row r="58" spans="1:4" x14ac:dyDescent="0.25">
      <c r="A58" t="s">
        <v>46</v>
      </c>
      <c r="C58" t="s">
        <v>302</v>
      </c>
      <c r="D58" t="s">
        <v>316</v>
      </c>
    </row>
    <row r="59" spans="1:4" x14ac:dyDescent="0.25">
      <c r="A59" t="s">
        <v>84</v>
      </c>
      <c r="C59" t="s">
        <v>302</v>
      </c>
      <c r="D59" t="s">
        <v>304</v>
      </c>
    </row>
    <row r="60" spans="1:4" x14ac:dyDescent="0.25">
      <c r="A60" t="s">
        <v>233</v>
      </c>
      <c r="B60" t="s">
        <v>168</v>
      </c>
      <c r="C60" t="s">
        <v>305</v>
      </c>
    </row>
    <row r="61" spans="1:4" x14ac:dyDescent="0.25">
      <c r="A61" t="s">
        <v>97</v>
      </c>
      <c r="C61" t="s">
        <v>306</v>
      </c>
      <c r="D61" t="s">
        <v>307</v>
      </c>
    </row>
    <row r="62" spans="1:4" x14ac:dyDescent="0.25">
      <c r="A62" t="s">
        <v>229</v>
      </c>
      <c r="B62" t="s">
        <v>164</v>
      </c>
      <c r="C62" t="s">
        <v>306</v>
      </c>
      <c r="D62" t="s">
        <v>307</v>
      </c>
    </row>
    <row r="63" spans="1:4" x14ac:dyDescent="0.25">
      <c r="A63" t="s">
        <v>115</v>
      </c>
      <c r="B63" t="s">
        <v>179</v>
      </c>
      <c r="C63" t="s">
        <v>305</v>
      </c>
    </row>
    <row r="64" spans="1:4" x14ac:dyDescent="0.25">
      <c r="A64" t="s">
        <v>27</v>
      </c>
      <c r="B64" t="s">
        <v>127</v>
      </c>
      <c r="C64" t="s">
        <v>305</v>
      </c>
    </row>
    <row r="65" spans="1:4" x14ac:dyDescent="0.25">
      <c r="A65" t="s">
        <v>29</v>
      </c>
      <c r="B65" t="s">
        <v>129</v>
      </c>
      <c r="C65" t="s">
        <v>305</v>
      </c>
    </row>
    <row r="66" spans="1:4" x14ac:dyDescent="0.25">
      <c r="A66" t="s">
        <v>119</v>
      </c>
      <c r="C66" t="s">
        <v>317</v>
      </c>
      <c r="D66" t="s">
        <v>318</v>
      </c>
    </row>
    <row r="67" spans="1:4" x14ac:dyDescent="0.25">
      <c r="A67" t="s">
        <v>111</v>
      </c>
      <c r="C67" t="s">
        <v>302</v>
      </c>
      <c r="D67" t="s">
        <v>304</v>
      </c>
    </row>
    <row r="68" spans="1:4" x14ac:dyDescent="0.25">
      <c r="A68" t="s">
        <v>74</v>
      </c>
      <c r="C68" t="s">
        <v>308</v>
      </c>
      <c r="D68" t="s">
        <v>309</v>
      </c>
    </row>
    <row r="69" spans="1:4" x14ac:dyDescent="0.25">
      <c r="A69" t="s">
        <v>117</v>
      </c>
      <c r="B69" t="s">
        <v>158</v>
      </c>
      <c r="C69" t="s">
        <v>305</v>
      </c>
    </row>
    <row r="70" spans="1:4" x14ac:dyDescent="0.25">
      <c r="A70" t="s">
        <v>31</v>
      </c>
      <c r="B70" t="s">
        <v>148</v>
      </c>
      <c r="C70" t="s">
        <v>305</v>
      </c>
    </row>
    <row r="71" spans="1:4" x14ac:dyDescent="0.25">
      <c r="A71" t="s">
        <v>79</v>
      </c>
      <c r="B71" t="s">
        <v>145</v>
      </c>
      <c r="C71" t="s">
        <v>305</v>
      </c>
    </row>
    <row r="72" spans="1:4" x14ac:dyDescent="0.25">
      <c r="A72" t="s">
        <v>37</v>
      </c>
      <c r="B72" t="s">
        <v>153</v>
      </c>
      <c r="C72" t="s">
        <v>305</v>
      </c>
    </row>
    <row r="73" spans="1:4" x14ac:dyDescent="0.25">
      <c r="A73" t="s">
        <v>64</v>
      </c>
      <c r="C73" t="s">
        <v>306</v>
      </c>
      <c r="D73" t="s">
        <v>309</v>
      </c>
    </row>
    <row r="74" spans="1:4" x14ac:dyDescent="0.25">
      <c r="A74" t="s">
        <v>67</v>
      </c>
      <c r="C74" t="s">
        <v>302</v>
      </c>
      <c r="D74" t="s">
        <v>309</v>
      </c>
    </row>
    <row r="75" spans="1:4" x14ac:dyDescent="0.25">
      <c r="A75" t="s">
        <v>121</v>
      </c>
      <c r="B75" t="s">
        <v>182</v>
      </c>
      <c r="C75" t="s">
        <v>305</v>
      </c>
    </row>
    <row r="76" spans="1:4" x14ac:dyDescent="0.25">
      <c r="A76" t="s">
        <v>180</v>
      </c>
      <c r="B76" t="s">
        <v>177</v>
      </c>
      <c r="C76" t="s">
        <v>311</v>
      </c>
      <c r="D76" t="s">
        <v>312</v>
      </c>
    </row>
    <row r="77" spans="1:4" x14ac:dyDescent="0.25">
      <c r="A77" t="s">
        <v>241</v>
      </c>
      <c r="B77" t="s">
        <v>171</v>
      </c>
      <c r="C77" t="s">
        <v>305</v>
      </c>
    </row>
    <row r="78" spans="1:4" x14ac:dyDescent="0.25">
      <c r="A78" t="s">
        <v>100</v>
      </c>
      <c r="C78" t="s">
        <v>306</v>
      </c>
      <c r="D78" t="s">
        <v>307</v>
      </c>
    </row>
    <row r="79" spans="1:4" x14ac:dyDescent="0.25">
      <c r="A79" t="s">
        <v>47</v>
      </c>
      <c r="C79" t="s">
        <v>302</v>
      </c>
      <c r="D79" t="s">
        <v>304</v>
      </c>
    </row>
    <row r="80" spans="1:4" x14ac:dyDescent="0.25">
      <c r="A80" t="s">
        <v>122</v>
      </c>
      <c r="C80" t="s">
        <v>306</v>
      </c>
      <c r="D80" t="s">
        <v>307</v>
      </c>
    </row>
    <row r="81" spans="1:4" x14ac:dyDescent="0.25">
      <c r="A81" t="s">
        <v>124</v>
      </c>
      <c r="B81" t="s">
        <v>183</v>
      </c>
      <c r="C81" t="s">
        <v>305</v>
      </c>
    </row>
    <row r="82" spans="1:4" x14ac:dyDescent="0.25">
      <c r="A82" t="s">
        <v>58</v>
      </c>
      <c r="C82" t="s">
        <v>302</v>
      </c>
      <c r="D82" t="s">
        <v>304</v>
      </c>
    </row>
    <row r="83" spans="1:4" x14ac:dyDescent="0.25">
      <c r="A83" t="s">
        <v>91</v>
      </c>
      <c r="C83" t="s">
        <v>310</v>
      </c>
      <c r="D83" t="s">
        <v>315</v>
      </c>
    </row>
    <row r="84" spans="1:4" x14ac:dyDescent="0.25">
      <c r="A84" t="s">
        <v>56</v>
      </c>
      <c r="C84" t="s">
        <v>311</v>
      </c>
      <c r="D84" t="s">
        <v>312</v>
      </c>
    </row>
    <row r="85" spans="1:4" x14ac:dyDescent="0.25">
      <c r="A85" t="s">
        <v>38</v>
      </c>
      <c r="C85" t="s">
        <v>302</v>
      </c>
      <c r="D85" t="s">
        <v>304</v>
      </c>
    </row>
    <row r="86" spans="1:4" x14ac:dyDescent="0.25">
      <c r="A86" t="s">
        <v>36</v>
      </c>
      <c r="B86" t="s">
        <v>152</v>
      </c>
      <c r="C86" t="s">
        <v>305</v>
      </c>
    </row>
    <row r="87" spans="1:4" x14ac:dyDescent="0.25">
      <c r="A87" t="s">
        <v>53</v>
      </c>
      <c r="B87" t="s">
        <v>156</v>
      </c>
      <c r="C87" t="s">
        <v>302</v>
      </c>
      <c r="D87" t="s">
        <v>304</v>
      </c>
    </row>
    <row r="88" spans="1:4" x14ac:dyDescent="0.25">
      <c r="A88" t="s">
        <v>113</v>
      </c>
      <c r="C88" t="s">
        <v>308</v>
      </c>
      <c r="D88" t="s">
        <v>309</v>
      </c>
    </row>
    <row r="89" spans="1:4" x14ac:dyDescent="0.25">
      <c r="A89" t="s">
        <v>60</v>
      </c>
      <c r="B89" t="s">
        <v>159</v>
      </c>
      <c r="C89" t="s">
        <v>305</v>
      </c>
    </row>
    <row r="90" spans="1:4" x14ac:dyDescent="0.25">
      <c r="A90" t="s">
        <v>72</v>
      </c>
      <c r="B90" t="s">
        <v>139</v>
      </c>
      <c r="C90" t="s">
        <v>305</v>
      </c>
    </row>
    <row r="91" spans="1:4" x14ac:dyDescent="0.25">
      <c r="A91" t="s">
        <v>211</v>
      </c>
      <c r="C91" t="s">
        <v>302</v>
      </c>
      <c r="D91" t="s">
        <v>309</v>
      </c>
    </row>
    <row r="92" spans="1:4" x14ac:dyDescent="0.25">
      <c r="A92" t="s">
        <v>88</v>
      </c>
      <c r="C92" t="s">
        <v>302</v>
      </c>
      <c r="D92" t="s">
        <v>304</v>
      </c>
    </row>
    <row r="93" spans="1:4" x14ac:dyDescent="0.25">
      <c r="A93" t="s">
        <v>71</v>
      </c>
      <c r="C93" t="s">
        <v>319</v>
      </c>
      <c r="D93" t="s">
        <v>318</v>
      </c>
    </row>
    <row r="94" spans="1:4" x14ac:dyDescent="0.25">
      <c r="A94" t="s">
        <v>94</v>
      </c>
      <c r="B94" t="s">
        <v>161</v>
      </c>
      <c r="C94" t="s">
        <v>305</v>
      </c>
      <c r="D94" t="s">
        <v>318</v>
      </c>
    </row>
    <row r="95" spans="1:4" x14ac:dyDescent="0.25">
      <c r="A95" t="s">
        <v>95</v>
      </c>
      <c r="B95" t="s">
        <v>162</v>
      </c>
      <c r="C95" t="s">
        <v>305</v>
      </c>
    </row>
    <row r="96" spans="1:4" x14ac:dyDescent="0.25">
      <c r="A96" t="s">
        <v>28</v>
      </c>
      <c r="B96" t="s">
        <v>128</v>
      </c>
      <c r="C96" t="s">
        <v>305</v>
      </c>
    </row>
    <row r="97" spans="1:4" x14ac:dyDescent="0.25">
      <c r="A97" t="s">
        <v>83</v>
      </c>
      <c r="C97" t="s">
        <v>302</v>
      </c>
      <c r="D97" t="s">
        <v>304</v>
      </c>
    </row>
    <row r="98" spans="1:4" x14ac:dyDescent="0.25">
      <c r="A98" t="s">
        <v>90</v>
      </c>
      <c r="C98" t="s">
        <v>310</v>
      </c>
      <c r="D98" t="s">
        <v>315</v>
      </c>
    </row>
    <row r="99" spans="1:4" x14ac:dyDescent="0.25">
      <c r="A99" t="s">
        <v>50</v>
      </c>
      <c r="B99" t="s">
        <v>147</v>
      </c>
      <c r="C99" t="s">
        <v>305</v>
      </c>
    </row>
    <row r="100" spans="1:4" x14ac:dyDescent="0.25">
      <c r="A100" t="s">
        <v>25</v>
      </c>
      <c r="C100" t="s">
        <v>311</v>
      </c>
      <c r="D100" t="s">
        <v>312</v>
      </c>
    </row>
    <row r="101" spans="1:4" x14ac:dyDescent="0.25">
      <c r="A101" t="s">
        <v>55</v>
      </c>
      <c r="B101" t="s">
        <v>143</v>
      </c>
      <c r="C101" t="s">
        <v>305</v>
      </c>
    </row>
    <row r="102" spans="1:4" x14ac:dyDescent="0.25">
      <c r="A102" t="s">
        <v>66</v>
      </c>
      <c r="C102" t="s">
        <v>302</v>
      </c>
      <c r="D102" t="s">
        <v>309</v>
      </c>
    </row>
    <row r="103" spans="1:4" x14ac:dyDescent="0.25">
      <c r="A103" t="s">
        <v>106</v>
      </c>
      <c r="C103" t="s">
        <v>306</v>
      </c>
      <c r="D103" t="s">
        <v>307</v>
      </c>
    </row>
    <row r="104" spans="1:4" x14ac:dyDescent="0.25">
      <c r="A104" t="s">
        <v>105</v>
      </c>
      <c r="B104" t="s">
        <v>172</v>
      </c>
      <c r="C104" t="s">
        <v>305</v>
      </c>
    </row>
    <row r="105" spans="1:4" x14ac:dyDescent="0.25">
      <c r="A105" t="s">
        <v>123</v>
      </c>
      <c r="C105" t="s">
        <v>306</v>
      </c>
      <c r="D105" t="s">
        <v>307</v>
      </c>
    </row>
    <row r="106" spans="1:4" x14ac:dyDescent="0.25">
      <c r="A106" t="s">
        <v>125</v>
      </c>
      <c r="B106" t="s">
        <v>184</v>
      </c>
      <c r="C106" t="s">
        <v>305</v>
      </c>
    </row>
    <row r="107" spans="1:4" x14ac:dyDescent="0.25">
      <c r="A107" t="s">
        <v>32</v>
      </c>
      <c r="B107" t="s">
        <v>149</v>
      </c>
      <c r="C107" t="s">
        <v>302</v>
      </c>
      <c r="D107" t="s">
        <v>304</v>
      </c>
    </row>
    <row r="108" spans="1:4" x14ac:dyDescent="0.25">
      <c r="A108" t="s">
        <v>33</v>
      </c>
      <c r="B108" t="s">
        <v>150</v>
      </c>
      <c r="C108" t="s">
        <v>302</v>
      </c>
      <c r="D108" t="s">
        <v>304</v>
      </c>
    </row>
    <row r="109" spans="1:4" x14ac:dyDescent="0.25">
      <c r="C109" t="s">
        <v>320</v>
      </c>
    </row>
  </sheetData>
  <pageMargins left="0.70866141732283472" right="0.70866141732283472" top="0.74803149606299213" bottom="0.74803149606299213" header="0.31496062992125984" footer="0.31496062992125984"/>
  <pageSetup paperSize="9" orientation="portrait" r:id="rId1"/>
  <headerFooter>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26</vt:i4>
      </vt:variant>
    </vt:vector>
  </HeadingPairs>
  <TitlesOfParts>
    <vt:vector size="31" baseType="lpstr">
      <vt:lpstr>1. General</vt:lpstr>
      <vt:lpstr>2. https</vt:lpstr>
      <vt:lpstr>3. Messages</vt:lpstr>
      <vt:lpstr>4. Fields</vt:lpstr>
      <vt:lpstr>Fields2</vt:lpstr>
      <vt:lpstr>BlockPatronRequest</vt:lpstr>
      <vt:lpstr>CheckinRequest</vt:lpstr>
      <vt:lpstr>CheckoutRequest</vt:lpstr>
      <vt:lpstr>EndPatronSessionRequest</vt:lpstr>
      <vt:lpstr>FeePaidRequest</vt:lpstr>
      <vt:lpstr>HoldRequest</vt:lpstr>
      <vt:lpstr>ItemInformationRequest</vt:lpstr>
      <vt:lpstr>ItemStatusUpdateRequest</vt:lpstr>
      <vt:lpstr>LoginRequest</vt:lpstr>
      <vt:lpstr>PatronEnableRequest</vt:lpstr>
      <vt:lpstr>PatronInformationRequest</vt:lpstr>
      <vt:lpstr>PatronStatusRequest</vt:lpstr>
      <vt:lpstr>'1. General'!Print_Area</vt:lpstr>
      <vt:lpstr>'2. https'!Print_Area</vt:lpstr>
      <vt:lpstr>'3. Messages'!Print_Area</vt:lpstr>
      <vt:lpstr>'4. Fields'!Print_Area</vt:lpstr>
      <vt:lpstr>Fields2!Print_Area</vt:lpstr>
      <vt:lpstr>'1. General'!Print_Titles</vt:lpstr>
      <vt:lpstr>'2. https'!Print_Titles</vt:lpstr>
      <vt:lpstr>'3. Messages'!Print_Titles</vt:lpstr>
      <vt:lpstr>'4. Fields'!Print_Titles</vt:lpstr>
      <vt:lpstr>RenewAllRequest</vt:lpstr>
      <vt:lpstr>RenewRequest</vt:lpstr>
      <vt:lpstr>RequestASCResend</vt:lpstr>
      <vt:lpstr>RetransmitLastMessageRequest</vt:lpstr>
      <vt:lpstr>SCStatusRequest</vt:lpstr>
    </vt:vector>
  </TitlesOfParts>
  <Company>Systematic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Sørensen</dc:creator>
  <cp:lastModifiedBy>Andreas Jensen</cp:lastModifiedBy>
  <cp:lastPrinted>2015-08-25T08:55:45Z</cp:lastPrinted>
  <dcterms:created xsi:type="dcterms:W3CDTF">2014-08-05T08:43:12Z</dcterms:created>
  <dcterms:modified xsi:type="dcterms:W3CDTF">2023-01-24T13:17:21Z</dcterms:modified>
</cp:coreProperties>
</file>